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azno\"/>
    </mc:Choice>
  </mc:AlternateContent>
  <workbookProtection workbookAlgorithmName="SHA-512" workbookHashValue="SKJU6YM5uo8bJYdbKLwAHRjHXsm3IkM/vH67nkZgCkb0G+H3aSwxsxg62aNjZbZr9SvZs6S8MjzOIYdvCmne6Q==" workbookSaltValue="xShvbtGC2TPyeJPWSLA3Nw==" workbookSpinCount="100000" lockStructure="1"/>
  <bookViews>
    <workbookView xWindow="240" yWindow="30" windowWidth="14820" windowHeight="8130" tabRatio="601"/>
  </bookViews>
  <sheets>
    <sheet name="Podaci" sheetId="13" r:id="rId1"/>
    <sheet name="Ocene" sheetId="1" r:id="rId2"/>
    <sheet name="Sednica" sheetId="4" r:id="rId3"/>
    <sheet name="Dnevnik" sheetId="2" r:id="rId4"/>
    <sheet name="Sortiranje" sheetId="3" state="veryHidden" r:id="rId5"/>
    <sheet name="Nedovoljni" sheetId="5" state="veryHidden" r:id="rId6"/>
    <sheet name="Neocenjeni" sheetId="8" state="veryHidden" r:id="rId7"/>
    <sheet name="Oslobodjeni" sheetId="9" state="veryHidden" r:id="rId8"/>
    <sheet name="Vladanje" sheetId="10" state="veryHidden" r:id="rId9"/>
    <sheet name="Izostanci" sheetId="15" r:id="rId10"/>
    <sheet name="Izostajanje" sheetId="11" state="veryHidden" r:id="rId11"/>
  </sheets>
  <definedNames>
    <definedName name="_xlnm._FilterDatabase" localSheetId="2" hidden="1">Sednica!$A$11:$I$23</definedName>
    <definedName name="_xlnm._FilterDatabase" localSheetId="4" hidden="1">Sortiranje!$A$2:$B$37</definedName>
    <definedName name="Opisno">Ocene!$R$1:$R$4</definedName>
  </definedNames>
  <calcPr calcId="152511"/>
</workbook>
</file>

<file path=xl/calcChain.xml><?xml version="1.0" encoding="utf-8"?>
<calcChain xmlns="http://schemas.openxmlformats.org/spreadsheetml/2006/main">
  <c r="E2" i="1" l="1"/>
  <c r="Q28" i="2" l="1"/>
  <c r="Q27" i="2"/>
  <c r="U28" i="2"/>
  <c r="U27" i="2"/>
  <c r="O28" i="2"/>
  <c r="K28" i="2"/>
  <c r="I28" i="2"/>
  <c r="G28" i="2"/>
  <c r="E28" i="2"/>
  <c r="K29" i="2"/>
  <c r="O27" i="2"/>
  <c r="AF39" i="9"/>
  <c r="AE39" i="9"/>
  <c r="AD39" i="9"/>
  <c r="AF38" i="9"/>
  <c r="AE38" i="9"/>
  <c r="AD38" i="9"/>
  <c r="AF37" i="9"/>
  <c r="AE37" i="9"/>
  <c r="AE76" i="9" s="1"/>
  <c r="AD37" i="9"/>
  <c r="AF36" i="9"/>
  <c r="AE36" i="9"/>
  <c r="AE75" i="9" s="1"/>
  <c r="AD36" i="9"/>
  <c r="AF35" i="9"/>
  <c r="AE35" i="9"/>
  <c r="AE74" i="9" s="1"/>
  <c r="AD35" i="9"/>
  <c r="AF34" i="9"/>
  <c r="AE34" i="9"/>
  <c r="AE73" i="9" s="1"/>
  <c r="AD34" i="9"/>
  <c r="AF33" i="9"/>
  <c r="AE33" i="9"/>
  <c r="AE72" i="9" s="1"/>
  <c r="AD33" i="9"/>
  <c r="AF32" i="9"/>
  <c r="AE32" i="9"/>
  <c r="AE71" i="9" s="1"/>
  <c r="AD32" i="9"/>
  <c r="AF31" i="9"/>
  <c r="AE31" i="9"/>
  <c r="AE70" i="9" s="1"/>
  <c r="AD31" i="9"/>
  <c r="AF30" i="9"/>
  <c r="AE30" i="9"/>
  <c r="AE69" i="9" s="1"/>
  <c r="AD30" i="9"/>
  <c r="AF29" i="9"/>
  <c r="AE29" i="9"/>
  <c r="AE68" i="9" s="1"/>
  <c r="AD29" i="9"/>
  <c r="AF28" i="9"/>
  <c r="AE28" i="9"/>
  <c r="AE67" i="9" s="1"/>
  <c r="AD28" i="9"/>
  <c r="AF27" i="9"/>
  <c r="AE27" i="9"/>
  <c r="AE66" i="9" s="1"/>
  <c r="AD27" i="9"/>
  <c r="AF26" i="9"/>
  <c r="AE26" i="9"/>
  <c r="AE65" i="9" s="1"/>
  <c r="AD26" i="9"/>
  <c r="AF25" i="9"/>
  <c r="AE25" i="9"/>
  <c r="AE64" i="9" s="1"/>
  <c r="AD25" i="9"/>
  <c r="AF24" i="9"/>
  <c r="AE24" i="9"/>
  <c r="AE63" i="9" s="1"/>
  <c r="AD24" i="9"/>
  <c r="AF23" i="9"/>
  <c r="AE23" i="9"/>
  <c r="AE62" i="9" s="1"/>
  <c r="AD23" i="9"/>
  <c r="AF22" i="9"/>
  <c r="AE22" i="9"/>
  <c r="AE61" i="9" s="1"/>
  <c r="AD22" i="9"/>
  <c r="AF21" i="9"/>
  <c r="AE21" i="9"/>
  <c r="AE60" i="9" s="1"/>
  <c r="AD21" i="9"/>
  <c r="AF20" i="9"/>
  <c r="AE20" i="9"/>
  <c r="AE59" i="9" s="1"/>
  <c r="AD20" i="9"/>
  <c r="AF19" i="9"/>
  <c r="AE19" i="9"/>
  <c r="AE58" i="9" s="1"/>
  <c r="AD19" i="9"/>
  <c r="AF18" i="9"/>
  <c r="AE18" i="9"/>
  <c r="AE57" i="9" s="1"/>
  <c r="AD18" i="9"/>
  <c r="AF17" i="9"/>
  <c r="AE17" i="9"/>
  <c r="AE56" i="9" s="1"/>
  <c r="AD17" i="9"/>
  <c r="AF16" i="9"/>
  <c r="AE16" i="9"/>
  <c r="AE55" i="9" s="1"/>
  <c r="AD16" i="9"/>
  <c r="AF15" i="9"/>
  <c r="AE15" i="9"/>
  <c r="AE54" i="9" s="1"/>
  <c r="AD15" i="9"/>
  <c r="AF14" i="9"/>
  <c r="AE14" i="9"/>
  <c r="AE53" i="9" s="1"/>
  <c r="AD14" i="9"/>
  <c r="AF13" i="9"/>
  <c r="AE13" i="9"/>
  <c r="AE52" i="9" s="1"/>
  <c r="AD13" i="9"/>
  <c r="AF12" i="9"/>
  <c r="AE12" i="9"/>
  <c r="AE51" i="9" s="1"/>
  <c r="AD12" i="9"/>
  <c r="AF11" i="9"/>
  <c r="AE11" i="9"/>
  <c r="AE50" i="9" s="1"/>
  <c r="AD11" i="9"/>
  <c r="AF10" i="9"/>
  <c r="AE10" i="9"/>
  <c r="AE49" i="9" s="1"/>
  <c r="AD10" i="9"/>
  <c r="AF9" i="9"/>
  <c r="AE9" i="9"/>
  <c r="AE48" i="9" s="1"/>
  <c r="AD9" i="9"/>
  <c r="AF8" i="9"/>
  <c r="AE8" i="9"/>
  <c r="AE47" i="9" s="1"/>
  <c r="AD8" i="9"/>
  <c r="AF7" i="9"/>
  <c r="AE7" i="9"/>
  <c r="AE46" i="9" s="1"/>
  <c r="AD7" i="9"/>
  <c r="AF6" i="9"/>
  <c r="AE6" i="9"/>
  <c r="AE45" i="9" s="1"/>
  <c r="AD6" i="9"/>
  <c r="AF5" i="9"/>
  <c r="AE5" i="9"/>
  <c r="AE44" i="9" s="1"/>
  <c r="AD5" i="9"/>
  <c r="AF4" i="9"/>
  <c r="AE4" i="9"/>
  <c r="AE43" i="9" s="1"/>
  <c r="AD4" i="9"/>
  <c r="AF3" i="9"/>
  <c r="AE3" i="9"/>
  <c r="AE42" i="9" s="1"/>
  <c r="AD3" i="9"/>
  <c r="AF2" i="9"/>
  <c r="AE2" i="9"/>
  <c r="AE41" i="9" s="1"/>
  <c r="AD2" i="9"/>
  <c r="AG8" i="8"/>
  <c r="AG2" i="8"/>
  <c r="AD37" i="8"/>
  <c r="AD76" i="8" s="1"/>
  <c r="AD36" i="8"/>
  <c r="AD75" i="8" s="1"/>
  <c r="AD35" i="8"/>
  <c r="AD74" i="8" s="1"/>
  <c r="AD34" i="8"/>
  <c r="AD73" i="8" s="1"/>
  <c r="AD33" i="8"/>
  <c r="AD72" i="8" s="1"/>
  <c r="AD32" i="8"/>
  <c r="AD71" i="8" s="1"/>
  <c r="AD31" i="8"/>
  <c r="AD70" i="8" s="1"/>
  <c r="AD30" i="8"/>
  <c r="AD69" i="8" s="1"/>
  <c r="AD29" i="8"/>
  <c r="AD68" i="8" s="1"/>
  <c r="AD28" i="8"/>
  <c r="AD67" i="8" s="1"/>
  <c r="AD27" i="8"/>
  <c r="AD66" i="8" s="1"/>
  <c r="AD26" i="8"/>
  <c r="AD65" i="8" s="1"/>
  <c r="AD25" i="8"/>
  <c r="AD64" i="8" s="1"/>
  <c r="AD24" i="8"/>
  <c r="AD23" i="8"/>
  <c r="AD62" i="8" s="1"/>
  <c r="AD22" i="8"/>
  <c r="AD61" i="8" s="1"/>
  <c r="AD21" i="8"/>
  <c r="AD60" i="8" s="1"/>
  <c r="AD20" i="8"/>
  <c r="AD59" i="8" s="1"/>
  <c r="AD19" i="8"/>
  <c r="AD58" i="8" s="1"/>
  <c r="AD18" i="8"/>
  <c r="AD57" i="8" s="1"/>
  <c r="AD17" i="8"/>
  <c r="AD56" i="8" s="1"/>
  <c r="AD16" i="8"/>
  <c r="AD55" i="8" s="1"/>
  <c r="AD15" i="8"/>
  <c r="AD54" i="8" s="1"/>
  <c r="AD14" i="8"/>
  <c r="AD53" i="8" s="1"/>
  <c r="AD13" i="8"/>
  <c r="AD52" i="8" s="1"/>
  <c r="AD12" i="8"/>
  <c r="AD51" i="8" s="1"/>
  <c r="AD11" i="8"/>
  <c r="AD50" i="8" s="1"/>
  <c r="AD10" i="8"/>
  <c r="AD49" i="8" s="1"/>
  <c r="AD9" i="8"/>
  <c r="AD48" i="8" s="1"/>
  <c r="AD8" i="8"/>
  <c r="AD47" i="8" s="1"/>
  <c r="AD7" i="8"/>
  <c r="AD46" i="8" s="1"/>
  <c r="AD6" i="8"/>
  <c r="AD45" i="8" s="1"/>
  <c r="AD5" i="8"/>
  <c r="AD44" i="8" s="1"/>
  <c r="AD4" i="8"/>
  <c r="AD43" i="8" s="1"/>
  <c r="AD3" i="8"/>
  <c r="AD42" i="8" s="1"/>
  <c r="AD2" i="8"/>
  <c r="AD41" i="8" s="1"/>
  <c r="AF1" i="8"/>
  <c r="AG8" i="5"/>
  <c r="AF37" i="5"/>
  <c r="AF81" i="5" s="1"/>
  <c r="AE37" i="5"/>
  <c r="AD37" i="5"/>
  <c r="AF36" i="5"/>
  <c r="AF80" i="5" s="1"/>
  <c r="AE36" i="5"/>
  <c r="AD36" i="5"/>
  <c r="AF35" i="5"/>
  <c r="AF79" i="5" s="1"/>
  <c r="AE35" i="5"/>
  <c r="AD35" i="5"/>
  <c r="AF34" i="5"/>
  <c r="AF78" i="5" s="1"/>
  <c r="AE34" i="5"/>
  <c r="AD34" i="5"/>
  <c r="AF33" i="5"/>
  <c r="AF77" i="5" s="1"/>
  <c r="AE33" i="5"/>
  <c r="AD33" i="5"/>
  <c r="AF32" i="5"/>
  <c r="AF76" i="5" s="1"/>
  <c r="AE32" i="5"/>
  <c r="AD32" i="5"/>
  <c r="AF31" i="5"/>
  <c r="AF75" i="5" s="1"/>
  <c r="AE31" i="5"/>
  <c r="AD31" i="5"/>
  <c r="AF30" i="5"/>
  <c r="AF74" i="5" s="1"/>
  <c r="AE30" i="5"/>
  <c r="AD30" i="5"/>
  <c r="AF29" i="5"/>
  <c r="AF73" i="5" s="1"/>
  <c r="AE29" i="5"/>
  <c r="AD29" i="5"/>
  <c r="AF28" i="5"/>
  <c r="AF72" i="5" s="1"/>
  <c r="AE28" i="5"/>
  <c r="AD28" i="5"/>
  <c r="AF27" i="5"/>
  <c r="AF71" i="5" s="1"/>
  <c r="AE27" i="5"/>
  <c r="AD27" i="5"/>
  <c r="AF26" i="5"/>
  <c r="AF70" i="5" s="1"/>
  <c r="AE26" i="5"/>
  <c r="AD26" i="5"/>
  <c r="AF25" i="5"/>
  <c r="AF69" i="5" s="1"/>
  <c r="AE25" i="5"/>
  <c r="AD25" i="5"/>
  <c r="AF24" i="5"/>
  <c r="AF68" i="5" s="1"/>
  <c r="AE24" i="5"/>
  <c r="AD24" i="5"/>
  <c r="AF23" i="5"/>
  <c r="AF67" i="5" s="1"/>
  <c r="AE23" i="5"/>
  <c r="AD23" i="5"/>
  <c r="AF22" i="5"/>
  <c r="AF66" i="5" s="1"/>
  <c r="AE22" i="5"/>
  <c r="AD22" i="5"/>
  <c r="AF21" i="5"/>
  <c r="AF65" i="5" s="1"/>
  <c r="AE21" i="5"/>
  <c r="AD21" i="5"/>
  <c r="AF20" i="5"/>
  <c r="AF64" i="5" s="1"/>
  <c r="AE20" i="5"/>
  <c r="AD20" i="5"/>
  <c r="AF19" i="5"/>
  <c r="AF63" i="5" s="1"/>
  <c r="AE19" i="5"/>
  <c r="AD19" i="5"/>
  <c r="AF18" i="5"/>
  <c r="AF62" i="5" s="1"/>
  <c r="AE18" i="5"/>
  <c r="AD18" i="5"/>
  <c r="AF17" i="5"/>
  <c r="AF61" i="5" s="1"/>
  <c r="AE17" i="5"/>
  <c r="AD17" i="5"/>
  <c r="AF16" i="5"/>
  <c r="AF60" i="5" s="1"/>
  <c r="AE16" i="5"/>
  <c r="AD16" i="5"/>
  <c r="AF15" i="5"/>
  <c r="AF59" i="5" s="1"/>
  <c r="AE15" i="5"/>
  <c r="AD15" i="5"/>
  <c r="AF14" i="5"/>
  <c r="AF58" i="5" s="1"/>
  <c r="AE14" i="5"/>
  <c r="AD14" i="5"/>
  <c r="AF13" i="5"/>
  <c r="AF57" i="5" s="1"/>
  <c r="AE13" i="5"/>
  <c r="AD13" i="5"/>
  <c r="AF12" i="5"/>
  <c r="AF56" i="5" s="1"/>
  <c r="AE12" i="5"/>
  <c r="AD12" i="5"/>
  <c r="AF11" i="5"/>
  <c r="AF55" i="5" s="1"/>
  <c r="AE11" i="5"/>
  <c r="AD11" i="5"/>
  <c r="AF10" i="5"/>
  <c r="AE10" i="5"/>
  <c r="AD10" i="5"/>
  <c r="AF9" i="5"/>
  <c r="AF53" i="5" s="1"/>
  <c r="AE9" i="5"/>
  <c r="AD9" i="5"/>
  <c r="AF8" i="5"/>
  <c r="AF52" i="5" s="1"/>
  <c r="AE8" i="5"/>
  <c r="AD8" i="5"/>
  <c r="AF7" i="5"/>
  <c r="AF51" i="5" s="1"/>
  <c r="AE7" i="5"/>
  <c r="AD7" i="5"/>
  <c r="AF6" i="5"/>
  <c r="AF50" i="5" s="1"/>
  <c r="AE6" i="5"/>
  <c r="AD6" i="5"/>
  <c r="AF5" i="5"/>
  <c r="AF49" i="5" s="1"/>
  <c r="AE5" i="5"/>
  <c r="AD5" i="5"/>
  <c r="AF4" i="5"/>
  <c r="AF48" i="5" s="1"/>
  <c r="AE4" i="5"/>
  <c r="AD4" i="5"/>
  <c r="AF3" i="5"/>
  <c r="AF47" i="5" s="1"/>
  <c r="AE3" i="5"/>
  <c r="AD3" i="5"/>
  <c r="AF2" i="5"/>
  <c r="AE2" i="5"/>
  <c r="AD2" i="5"/>
  <c r="AN6" i="1"/>
  <c r="AG5" i="1"/>
  <c r="AF1" i="9" s="1"/>
  <c r="AF5" i="1"/>
  <c r="AE1" i="8" s="1"/>
  <c r="AE5" i="1"/>
  <c r="A28" i="2" s="1"/>
  <c r="AA5" i="1"/>
  <c r="AD1" i="5" l="1"/>
  <c r="AD1" i="8"/>
  <c r="AD63" i="8" s="1"/>
  <c r="AD1" i="9"/>
  <c r="AF1" i="5"/>
  <c r="AE1" i="9"/>
  <c r="AE1" i="5"/>
  <c r="M28" i="2"/>
  <c r="S28" i="2" s="1"/>
  <c r="AG23" i="8"/>
  <c r="AF83" i="5" l="1"/>
  <c r="AF54" i="5"/>
  <c r="AF46" i="5"/>
  <c r="AE46" i="5"/>
  <c r="AE83" i="5"/>
  <c r="S5" i="1"/>
  <c r="AC14" i="2"/>
  <c r="AC13" i="2"/>
  <c r="AC12" i="2"/>
  <c r="AC5" i="2"/>
  <c r="AC15" i="2" l="1"/>
  <c r="AD5" i="1"/>
  <c r="A27" i="2" s="1"/>
  <c r="AC5" i="1"/>
  <c r="AB5" i="1"/>
  <c r="Z5" i="1"/>
  <c r="Y5" i="1"/>
  <c r="X5" i="1"/>
  <c r="W5" i="1"/>
  <c r="V5" i="1"/>
  <c r="U5" i="1"/>
  <c r="T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N41" i="1" l="1"/>
  <c r="AI41" i="1" s="1"/>
  <c r="X38" i="15"/>
  <c r="W38" i="15"/>
  <c r="B38" i="15"/>
  <c r="X37" i="15"/>
  <c r="AM40" i="1" s="1"/>
  <c r="W37" i="15"/>
  <c r="B37" i="15"/>
  <c r="X36" i="15"/>
  <c r="AM39" i="1" s="1"/>
  <c r="W36" i="15"/>
  <c r="AL39" i="1" s="1"/>
  <c r="B36" i="15"/>
  <c r="X35" i="15"/>
  <c r="AM38" i="1" s="1"/>
  <c r="W35" i="15"/>
  <c r="B35" i="15"/>
  <c r="X34" i="15"/>
  <c r="AM37" i="1" s="1"/>
  <c r="W34" i="15"/>
  <c r="AL37" i="1" s="1"/>
  <c r="B34" i="15"/>
  <c r="X33" i="15"/>
  <c r="AM36" i="1" s="1"/>
  <c r="W33" i="15"/>
  <c r="AL36" i="1" s="1"/>
  <c r="B33" i="15"/>
  <c r="AM41" i="1"/>
  <c r="AL41" i="1"/>
  <c r="AL40" i="1"/>
  <c r="AL38" i="1"/>
  <c r="X32" i="15"/>
  <c r="AM35" i="1" s="1"/>
  <c r="W32" i="15"/>
  <c r="AL35" i="1" s="1"/>
  <c r="X31" i="15"/>
  <c r="AM34" i="1" s="1"/>
  <c r="W31" i="15"/>
  <c r="AL34" i="1" s="1"/>
  <c r="X30" i="15"/>
  <c r="AM33" i="1" s="1"/>
  <c r="W30" i="15"/>
  <c r="AL33" i="1" s="1"/>
  <c r="X29" i="15"/>
  <c r="AM32" i="1" s="1"/>
  <c r="W29" i="15"/>
  <c r="AL32" i="1" s="1"/>
  <c r="X28" i="15"/>
  <c r="AM31" i="1" s="1"/>
  <c r="W28" i="15"/>
  <c r="AL31" i="1" s="1"/>
  <c r="X27" i="15"/>
  <c r="AM30" i="1" s="1"/>
  <c r="W27" i="15"/>
  <c r="AL30" i="1" s="1"/>
  <c r="X26" i="15"/>
  <c r="AM29" i="1" s="1"/>
  <c r="W26" i="15"/>
  <c r="AL29" i="1" s="1"/>
  <c r="X25" i="15"/>
  <c r="AM28" i="1" s="1"/>
  <c r="W25" i="15"/>
  <c r="AL28" i="1" s="1"/>
  <c r="X24" i="15"/>
  <c r="AM27" i="1" s="1"/>
  <c r="W24" i="15"/>
  <c r="AL27" i="1" s="1"/>
  <c r="X23" i="15"/>
  <c r="AM26" i="1" s="1"/>
  <c r="W23" i="15"/>
  <c r="AL26" i="1" s="1"/>
  <c r="X22" i="15"/>
  <c r="AM25" i="1" s="1"/>
  <c r="W22" i="15"/>
  <c r="AL25" i="1" s="1"/>
  <c r="X21" i="15"/>
  <c r="AM24" i="1" s="1"/>
  <c r="W21" i="15"/>
  <c r="AL24" i="1" s="1"/>
  <c r="X20" i="15"/>
  <c r="AM23" i="1" s="1"/>
  <c r="W20" i="15"/>
  <c r="AL23" i="1" s="1"/>
  <c r="X19" i="15"/>
  <c r="AM22" i="1" s="1"/>
  <c r="W19" i="15"/>
  <c r="AL22" i="1" s="1"/>
  <c r="X18" i="15"/>
  <c r="AM21" i="1" s="1"/>
  <c r="W18" i="15"/>
  <c r="AL21" i="1" s="1"/>
  <c r="X17" i="15"/>
  <c r="AM20" i="1" s="1"/>
  <c r="W17" i="15"/>
  <c r="AL20" i="1" s="1"/>
  <c r="X16" i="15"/>
  <c r="AM19" i="1" s="1"/>
  <c r="W16" i="15"/>
  <c r="AL19" i="1" s="1"/>
  <c r="X15" i="15"/>
  <c r="AM18" i="1" s="1"/>
  <c r="W15" i="15"/>
  <c r="AL18" i="1" s="1"/>
  <c r="X14" i="15"/>
  <c r="AM17" i="1" s="1"/>
  <c r="W14" i="15"/>
  <c r="AL17" i="1" s="1"/>
  <c r="X13" i="15"/>
  <c r="AM16" i="1" s="1"/>
  <c r="W13" i="15"/>
  <c r="AL16" i="1" s="1"/>
  <c r="X12" i="15"/>
  <c r="AM15" i="1" s="1"/>
  <c r="W12" i="15"/>
  <c r="AL15" i="1" s="1"/>
  <c r="X11" i="15"/>
  <c r="AM14" i="1" s="1"/>
  <c r="W11" i="15"/>
  <c r="AL14" i="1" s="1"/>
  <c r="X10" i="15"/>
  <c r="AM13" i="1" s="1"/>
  <c r="W10" i="15"/>
  <c r="AL13" i="1" s="1"/>
  <c r="X9" i="15"/>
  <c r="AM12" i="1" s="1"/>
  <c r="W9" i="15"/>
  <c r="AL12" i="1" s="1"/>
  <c r="X8" i="15"/>
  <c r="AM11" i="1" s="1"/>
  <c r="W8" i="15"/>
  <c r="AL11" i="1" s="1"/>
  <c r="X7" i="15"/>
  <c r="AM10" i="1" s="1"/>
  <c r="W7" i="15"/>
  <c r="AL10" i="1" s="1"/>
  <c r="X6" i="15"/>
  <c r="AM9" i="1" s="1"/>
  <c r="W6" i="15"/>
  <c r="AL9" i="1" s="1"/>
  <c r="X5" i="15"/>
  <c r="AM8" i="1" s="1"/>
  <c r="W5" i="15"/>
  <c r="AL8" i="1" s="1"/>
  <c r="X4" i="15"/>
  <c r="AM7" i="1" s="1"/>
  <c r="W4" i="15"/>
  <c r="AL7" i="1" s="1"/>
  <c r="X3" i="15"/>
  <c r="AM6" i="1" s="1"/>
  <c r="W3" i="15"/>
  <c r="AL6" i="1" s="1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G2" i="5"/>
  <c r="Q30" i="2"/>
  <c r="Q29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H6" i="13"/>
  <c r="H5" i="13"/>
  <c r="H4" i="13"/>
  <c r="H3" i="13"/>
  <c r="AP41" i="1" s="1"/>
  <c r="G49" i="2" l="1"/>
  <c r="AE49" i="2"/>
  <c r="A37" i="3"/>
  <c r="D37" i="3" s="1"/>
  <c r="A36" i="3"/>
  <c r="D36" i="3" s="1"/>
  <c r="A35" i="3"/>
  <c r="D35" i="3" s="1"/>
  <c r="A34" i="3"/>
  <c r="D34" i="3" s="1"/>
  <c r="A33" i="3"/>
  <c r="D33" i="3" s="1"/>
  <c r="A32" i="3"/>
  <c r="D32" i="3" s="1"/>
  <c r="A31" i="3"/>
  <c r="D31" i="3" s="1"/>
  <c r="A30" i="3"/>
  <c r="D30" i="3" s="1"/>
  <c r="A29" i="3"/>
  <c r="D29" i="3" s="1"/>
  <c r="A28" i="3"/>
  <c r="D28" i="3" s="1"/>
  <c r="A27" i="3"/>
  <c r="D27" i="3" s="1"/>
  <c r="A26" i="3"/>
  <c r="D26" i="3" s="1"/>
  <c r="A25" i="3"/>
  <c r="D25" i="3" s="1"/>
  <c r="A24" i="3"/>
  <c r="D24" i="3" s="1"/>
  <c r="A23" i="3"/>
  <c r="D23" i="3" s="1"/>
  <c r="A22" i="3"/>
  <c r="D22" i="3" s="1"/>
  <c r="A21" i="3"/>
  <c r="D21" i="3" s="1"/>
  <c r="A20" i="3"/>
  <c r="D20" i="3" s="1"/>
  <c r="A19" i="3"/>
  <c r="D19" i="3" s="1"/>
  <c r="A18" i="3"/>
  <c r="D18" i="3" s="1"/>
  <c r="A17" i="3"/>
  <c r="D17" i="3" s="1"/>
  <c r="A16" i="3"/>
  <c r="D16" i="3" s="1"/>
  <c r="A15" i="3"/>
  <c r="D15" i="3" s="1"/>
  <c r="A14" i="3"/>
  <c r="D14" i="3" s="1"/>
  <c r="A13" i="3"/>
  <c r="D13" i="3" s="1"/>
  <c r="A12" i="3"/>
  <c r="D12" i="3" s="1"/>
  <c r="A11" i="3"/>
  <c r="D11" i="3" s="1"/>
  <c r="A10" i="3"/>
  <c r="D10" i="3" s="1"/>
  <c r="A9" i="3"/>
  <c r="D9" i="3" s="1"/>
  <c r="A8" i="3"/>
  <c r="D8" i="3" s="1"/>
  <c r="A7" i="3"/>
  <c r="D7" i="3" s="1"/>
  <c r="A6" i="3"/>
  <c r="D6" i="3" s="1"/>
  <c r="A5" i="3"/>
  <c r="D5" i="3" s="1"/>
  <c r="A4" i="3"/>
  <c r="D4" i="3" s="1"/>
  <c r="A3" i="3"/>
  <c r="D3" i="3" s="1"/>
  <c r="A2" i="3"/>
  <c r="D2" i="3" s="1"/>
  <c r="D2" i="1"/>
  <c r="I3" i="4" s="1"/>
  <c r="A33" i="5"/>
  <c r="A34" i="5"/>
  <c r="A35" i="5"/>
  <c r="A36" i="5"/>
  <c r="A37" i="5"/>
  <c r="A36" i="10"/>
  <c r="A2" i="10"/>
  <c r="AC1" i="9"/>
  <c r="AB1" i="9"/>
  <c r="AA1" i="9"/>
  <c r="Z1" i="9"/>
  <c r="Y1" i="9"/>
  <c r="X1" i="9"/>
  <c r="W1" i="9"/>
  <c r="V1" i="9"/>
  <c r="U1" i="9"/>
  <c r="T1" i="9"/>
  <c r="S1" i="9"/>
  <c r="R1" i="8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A34" i="10"/>
  <c r="A32" i="10"/>
  <c r="A30" i="10"/>
  <c r="A28" i="10"/>
  <c r="A26" i="10"/>
  <c r="A24" i="10"/>
  <c r="A22" i="10"/>
  <c r="A20" i="10"/>
  <c r="A18" i="10"/>
  <c r="A16" i="10"/>
  <c r="A14" i="10"/>
  <c r="A12" i="10"/>
  <c r="A10" i="10"/>
  <c r="A8" i="10"/>
  <c r="A6" i="10"/>
  <c r="A4" i="10"/>
  <c r="AJ1" i="1"/>
  <c r="C2" i="4" s="1"/>
  <c r="D1" i="1"/>
  <c r="C1" i="4" s="1"/>
  <c r="AJ2" i="1"/>
  <c r="A38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D4" i="11"/>
  <c r="C4" i="11"/>
  <c r="D3" i="11"/>
  <c r="C3" i="11"/>
  <c r="I3" i="11" s="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Q19" i="1"/>
  <c r="I2" i="4"/>
  <c r="D3" i="4"/>
  <c r="B37" i="10"/>
  <c r="A37" i="10"/>
  <c r="B36" i="10"/>
  <c r="B35" i="10"/>
  <c r="A35" i="10"/>
  <c r="B34" i="10"/>
  <c r="B33" i="10"/>
  <c r="A33" i="10"/>
  <c r="B32" i="10"/>
  <c r="B31" i="10"/>
  <c r="A31" i="10"/>
  <c r="B30" i="10"/>
  <c r="B29" i="10"/>
  <c r="A29" i="10"/>
  <c r="B28" i="10"/>
  <c r="B27" i="10"/>
  <c r="A27" i="10"/>
  <c r="B26" i="10"/>
  <c r="B25" i="10"/>
  <c r="A25" i="10"/>
  <c r="B24" i="10"/>
  <c r="B23" i="10"/>
  <c r="A23" i="10"/>
  <c r="B22" i="10"/>
  <c r="B21" i="10"/>
  <c r="A21" i="10"/>
  <c r="B20" i="10"/>
  <c r="B19" i="10"/>
  <c r="A19" i="10"/>
  <c r="B18" i="10"/>
  <c r="B17" i="10"/>
  <c r="A17" i="10"/>
  <c r="B16" i="10"/>
  <c r="B15" i="10"/>
  <c r="A15" i="10"/>
  <c r="B14" i="10"/>
  <c r="B13" i="10"/>
  <c r="A13" i="10"/>
  <c r="B12" i="10"/>
  <c r="B11" i="10"/>
  <c r="A11" i="10"/>
  <c r="B10" i="10"/>
  <c r="B9" i="10"/>
  <c r="A9" i="10"/>
  <c r="B8" i="10"/>
  <c r="B7" i="10"/>
  <c r="A7" i="10"/>
  <c r="B6" i="10"/>
  <c r="B5" i="10"/>
  <c r="A5" i="10"/>
  <c r="B4" i="10"/>
  <c r="B3" i="10"/>
  <c r="A3" i="10"/>
  <c r="B2" i="10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H4" i="9"/>
  <c r="AH3" i="9"/>
  <c r="AH2" i="9"/>
  <c r="AE82" i="5"/>
  <c r="AD82" i="5"/>
  <c r="AC82" i="5"/>
  <c r="AB82" i="5"/>
  <c r="AA82" i="5"/>
  <c r="Z82" i="5"/>
  <c r="Y82" i="5"/>
  <c r="AD76" i="9"/>
  <c r="AC37" i="9"/>
  <c r="AC76" i="9" s="1"/>
  <c r="AB37" i="9"/>
  <c r="AB76" i="9" s="1"/>
  <c r="AA37" i="9"/>
  <c r="AA76" i="9" s="1"/>
  <c r="Z37" i="9"/>
  <c r="Z76" i="9" s="1"/>
  <c r="Y37" i="9"/>
  <c r="Y76" i="9" s="1"/>
  <c r="X37" i="9"/>
  <c r="X76" i="9" s="1"/>
  <c r="W37" i="9"/>
  <c r="W76" i="9" s="1"/>
  <c r="V37" i="9"/>
  <c r="V76" i="9" s="1"/>
  <c r="U37" i="9"/>
  <c r="U76" i="9" s="1"/>
  <c r="T37" i="9"/>
  <c r="T76" i="9" s="1"/>
  <c r="S37" i="9"/>
  <c r="S76" i="9" s="1"/>
  <c r="R37" i="9"/>
  <c r="R76" i="9" s="1"/>
  <c r="Q37" i="9"/>
  <c r="Q76" i="9" s="1"/>
  <c r="P37" i="9"/>
  <c r="P76" i="9" s="1"/>
  <c r="O37" i="9"/>
  <c r="O76" i="9" s="1"/>
  <c r="N37" i="9"/>
  <c r="N76" i="9" s="1"/>
  <c r="M37" i="9"/>
  <c r="M76" i="9" s="1"/>
  <c r="L37" i="9"/>
  <c r="L76" i="9" s="1"/>
  <c r="K37" i="9"/>
  <c r="K76" i="9" s="1"/>
  <c r="J37" i="9"/>
  <c r="J76" i="9" s="1"/>
  <c r="I37" i="9"/>
  <c r="I76" i="9" s="1"/>
  <c r="H37" i="9"/>
  <c r="H76" i="9" s="1"/>
  <c r="G37" i="9"/>
  <c r="G76" i="9" s="1"/>
  <c r="F37" i="9"/>
  <c r="F76" i="9" s="1"/>
  <c r="E37" i="9"/>
  <c r="E76" i="9" s="1"/>
  <c r="D37" i="9"/>
  <c r="D76" i="9" s="1"/>
  <c r="C37" i="9"/>
  <c r="B37" i="9"/>
  <c r="A37" i="9"/>
  <c r="AD75" i="9"/>
  <c r="AC36" i="9"/>
  <c r="AC75" i="9" s="1"/>
  <c r="AB36" i="9"/>
  <c r="AB75" i="9" s="1"/>
  <c r="AA36" i="9"/>
  <c r="AA75" i="9" s="1"/>
  <c r="Z36" i="9"/>
  <c r="Z75" i="9" s="1"/>
  <c r="Y36" i="9"/>
  <c r="Y75" i="9" s="1"/>
  <c r="X36" i="9"/>
  <c r="X75" i="9" s="1"/>
  <c r="W36" i="9"/>
  <c r="W75" i="9" s="1"/>
  <c r="V36" i="9"/>
  <c r="V75" i="9" s="1"/>
  <c r="U36" i="9"/>
  <c r="U75" i="9" s="1"/>
  <c r="T36" i="9"/>
  <c r="T75" i="9" s="1"/>
  <c r="S36" i="9"/>
  <c r="S75" i="9" s="1"/>
  <c r="R36" i="9"/>
  <c r="R75" i="9" s="1"/>
  <c r="Q36" i="9"/>
  <c r="Q75" i="9" s="1"/>
  <c r="P36" i="9"/>
  <c r="P75" i="9" s="1"/>
  <c r="O36" i="9"/>
  <c r="O75" i="9" s="1"/>
  <c r="N36" i="9"/>
  <c r="N75" i="9" s="1"/>
  <c r="M36" i="9"/>
  <c r="M75" i="9" s="1"/>
  <c r="L36" i="9"/>
  <c r="L75" i="9" s="1"/>
  <c r="K36" i="9"/>
  <c r="K75" i="9" s="1"/>
  <c r="J36" i="9"/>
  <c r="J75" i="9" s="1"/>
  <c r="I36" i="9"/>
  <c r="I75" i="9" s="1"/>
  <c r="H36" i="9"/>
  <c r="H75" i="9" s="1"/>
  <c r="G36" i="9"/>
  <c r="G75" i="9" s="1"/>
  <c r="F36" i="9"/>
  <c r="F75" i="9" s="1"/>
  <c r="E36" i="9"/>
  <c r="E75" i="9" s="1"/>
  <c r="D36" i="9"/>
  <c r="D75" i="9" s="1"/>
  <c r="C36" i="9"/>
  <c r="B36" i="9"/>
  <c r="A36" i="9"/>
  <c r="AD74" i="9"/>
  <c r="AC35" i="9"/>
  <c r="AC74" i="9" s="1"/>
  <c r="AB35" i="9"/>
  <c r="AB74" i="9" s="1"/>
  <c r="AA35" i="9"/>
  <c r="AA74" i="9" s="1"/>
  <c r="Z35" i="9"/>
  <c r="Z74" i="9" s="1"/>
  <c r="Y35" i="9"/>
  <c r="Y74" i="9" s="1"/>
  <c r="X35" i="9"/>
  <c r="X74" i="9" s="1"/>
  <c r="W35" i="9"/>
  <c r="W74" i="9" s="1"/>
  <c r="V35" i="9"/>
  <c r="V74" i="9" s="1"/>
  <c r="U35" i="9"/>
  <c r="U74" i="9" s="1"/>
  <c r="T35" i="9"/>
  <c r="T74" i="9" s="1"/>
  <c r="S35" i="9"/>
  <c r="S74" i="9" s="1"/>
  <c r="R35" i="9"/>
  <c r="R74" i="9" s="1"/>
  <c r="Q35" i="9"/>
  <c r="Q74" i="9" s="1"/>
  <c r="P35" i="9"/>
  <c r="P74" i="9" s="1"/>
  <c r="O35" i="9"/>
  <c r="O74" i="9" s="1"/>
  <c r="N35" i="9"/>
  <c r="N74" i="9" s="1"/>
  <c r="M35" i="9"/>
  <c r="M74" i="9" s="1"/>
  <c r="L35" i="9"/>
  <c r="L74" i="9" s="1"/>
  <c r="K35" i="9"/>
  <c r="K74" i="9" s="1"/>
  <c r="J35" i="9"/>
  <c r="J74" i="9" s="1"/>
  <c r="I35" i="9"/>
  <c r="I74" i="9" s="1"/>
  <c r="H35" i="9"/>
  <c r="H74" i="9" s="1"/>
  <c r="G35" i="9"/>
  <c r="G74" i="9" s="1"/>
  <c r="F35" i="9"/>
  <c r="F74" i="9" s="1"/>
  <c r="E35" i="9"/>
  <c r="E74" i="9" s="1"/>
  <c r="D35" i="9"/>
  <c r="D74" i="9" s="1"/>
  <c r="C35" i="9"/>
  <c r="B35" i="9"/>
  <c r="A35" i="9"/>
  <c r="AD73" i="9"/>
  <c r="AC34" i="9"/>
  <c r="AC73" i="9" s="1"/>
  <c r="AB34" i="9"/>
  <c r="AB73" i="9" s="1"/>
  <c r="AA34" i="9"/>
  <c r="AA73" i="9" s="1"/>
  <c r="Z34" i="9"/>
  <c r="Z73" i="9" s="1"/>
  <c r="Y34" i="9"/>
  <c r="Y73" i="9" s="1"/>
  <c r="X34" i="9"/>
  <c r="X73" i="9" s="1"/>
  <c r="W34" i="9"/>
  <c r="W73" i="9" s="1"/>
  <c r="V34" i="9"/>
  <c r="V73" i="9" s="1"/>
  <c r="U34" i="9"/>
  <c r="U73" i="9" s="1"/>
  <c r="T34" i="9"/>
  <c r="T73" i="9" s="1"/>
  <c r="S34" i="9"/>
  <c r="S73" i="9" s="1"/>
  <c r="R34" i="9"/>
  <c r="R73" i="9" s="1"/>
  <c r="Q34" i="9"/>
  <c r="Q73" i="9" s="1"/>
  <c r="P34" i="9"/>
  <c r="P73" i="9" s="1"/>
  <c r="O34" i="9"/>
  <c r="O73" i="9" s="1"/>
  <c r="N34" i="9"/>
  <c r="N73" i="9" s="1"/>
  <c r="M34" i="9"/>
  <c r="M73" i="9" s="1"/>
  <c r="L34" i="9"/>
  <c r="L73" i="9" s="1"/>
  <c r="K34" i="9"/>
  <c r="K73" i="9" s="1"/>
  <c r="J34" i="9"/>
  <c r="J73" i="9" s="1"/>
  <c r="I34" i="9"/>
  <c r="I73" i="9" s="1"/>
  <c r="H34" i="9"/>
  <c r="H73" i="9" s="1"/>
  <c r="G34" i="9"/>
  <c r="G73" i="9" s="1"/>
  <c r="F34" i="9"/>
  <c r="F73" i="9" s="1"/>
  <c r="E34" i="9"/>
  <c r="E73" i="9" s="1"/>
  <c r="D34" i="9"/>
  <c r="D73" i="9" s="1"/>
  <c r="C34" i="9"/>
  <c r="B34" i="9"/>
  <c r="A34" i="9"/>
  <c r="AD72" i="9"/>
  <c r="AC33" i="9"/>
  <c r="AC72" i="9" s="1"/>
  <c r="AB33" i="9"/>
  <c r="AB72" i="9" s="1"/>
  <c r="AA33" i="9"/>
  <c r="AA72" i="9" s="1"/>
  <c r="Z33" i="9"/>
  <c r="Z72" i="9" s="1"/>
  <c r="Y33" i="9"/>
  <c r="Y72" i="9" s="1"/>
  <c r="X33" i="9"/>
  <c r="X72" i="9" s="1"/>
  <c r="W33" i="9"/>
  <c r="W72" i="9" s="1"/>
  <c r="V33" i="9"/>
  <c r="V72" i="9" s="1"/>
  <c r="U33" i="9"/>
  <c r="U72" i="9" s="1"/>
  <c r="T33" i="9"/>
  <c r="T72" i="9" s="1"/>
  <c r="S33" i="9"/>
  <c r="S72" i="9" s="1"/>
  <c r="R33" i="9"/>
  <c r="R72" i="9" s="1"/>
  <c r="Q33" i="9"/>
  <c r="Q72" i="9" s="1"/>
  <c r="P33" i="9"/>
  <c r="P72" i="9" s="1"/>
  <c r="O33" i="9"/>
  <c r="O72" i="9" s="1"/>
  <c r="N33" i="9"/>
  <c r="N72" i="9" s="1"/>
  <c r="M33" i="9"/>
  <c r="M72" i="9" s="1"/>
  <c r="L33" i="9"/>
  <c r="L72" i="9" s="1"/>
  <c r="K33" i="9"/>
  <c r="K72" i="9" s="1"/>
  <c r="J33" i="9"/>
  <c r="J72" i="9" s="1"/>
  <c r="I33" i="9"/>
  <c r="I72" i="9" s="1"/>
  <c r="H33" i="9"/>
  <c r="H72" i="9" s="1"/>
  <c r="G33" i="9"/>
  <c r="G72" i="9" s="1"/>
  <c r="F33" i="9"/>
  <c r="F72" i="9" s="1"/>
  <c r="E33" i="9"/>
  <c r="E72" i="9" s="1"/>
  <c r="D33" i="9"/>
  <c r="D72" i="9" s="1"/>
  <c r="C33" i="9"/>
  <c r="B33" i="9"/>
  <c r="A33" i="9"/>
  <c r="AD71" i="9"/>
  <c r="AC32" i="9"/>
  <c r="AC71" i="9" s="1"/>
  <c r="AB32" i="9"/>
  <c r="AB71" i="9" s="1"/>
  <c r="AA32" i="9"/>
  <c r="AA71" i="9" s="1"/>
  <c r="Z32" i="9"/>
  <c r="Z71" i="9" s="1"/>
  <c r="Y32" i="9"/>
  <c r="Y71" i="9" s="1"/>
  <c r="X32" i="9"/>
  <c r="X71" i="9" s="1"/>
  <c r="W32" i="9"/>
  <c r="W71" i="9" s="1"/>
  <c r="V32" i="9"/>
  <c r="V71" i="9" s="1"/>
  <c r="U32" i="9"/>
  <c r="U71" i="9" s="1"/>
  <c r="T32" i="9"/>
  <c r="T71" i="9" s="1"/>
  <c r="S32" i="9"/>
  <c r="S71" i="9" s="1"/>
  <c r="R32" i="9"/>
  <c r="R71" i="9" s="1"/>
  <c r="Q32" i="9"/>
  <c r="Q71" i="9" s="1"/>
  <c r="P32" i="9"/>
  <c r="P71" i="9" s="1"/>
  <c r="O32" i="9"/>
  <c r="O71" i="9" s="1"/>
  <c r="N32" i="9"/>
  <c r="N71" i="9" s="1"/>
  <c r="M32" i="9"/>
  <c r="M71" i="9" s="1"/>
  <c r="L32" i="9"/>
  <c r="L71" i="9" s="1"/>
  <c r="K32" i="9"/>
  <c r="K71" i="9" s="1"/>
  <c r="J32" i="9"/>
  <c r="J71" i="9" s="1"/>
  <c r="I32" i="9"/>
  <c r="I71" i="9" s="1"/>
  <c r="H32" i="9"/>
  <c r="H71" i="9" s="1"/>
  <c r="G32" i="9"/>
  <c r="G71" i="9" s="1"/>
  <c r="F32" i="9"/>
  <c r="F71" i="9" s="1"/>
  <c r="E32" i="9"/>
  <c r="E71" i="9" s="1"/>
  <c r="D32" i="9"/>
  <c r="D71" i="9" s="1"/>
  <c r="C32" i="9"/>
  <c r="B32" i="9"/>
  <c r="A32" i="9"/>
  <c r="AD70" i="9"/>
  <c r="AC31" i="9"/>
  <c r="AC70" i="9" s="1"/>
  <c r="AB31" i="9"/>
  <c r="AB70" i="9" s="1"/>
  <c r="AA31" i="9"/>
  <c r="AA70" i="9" s="1"/>
  <c r="Z31" i="9"/>
  <c r="Z70" i="9" s="1"/>
  <c r="Y31" i="9"/>
  <c r="Y70" i="9" s="1"/>
  <c r="X31" i="9"/>
  <c r="X70" i="9" s="1"/>
  <c r="W31" i="9"/>
  <c r="W70" i="9" s="1"/>
  <c r="V31" i="9"/>
  <c r="V70" i="9" s="1"/>
  <c r="U31" i="9"/>
  <c r="U70" i="9" s="1"/>
  <c r="T31" i="9"/>
  <c r="T70" i="9" s="1"/>
  <c r="S31" i="9"/>
  <c r="S70" i="9" s="1"/>
  <c r="R31" i="9"/>
  <c r="R70" i="9" s="1"/>
  <c r="Q31" i="9"/>
  <c r="Q70" i="9" s="1"/>
  <c r="P31" i="9"/>
  <c r="P70" i="9" s="1"/>
  <c r="O31" i="9"/>
  <c r="O70" i="9" s="1"/>
  <c r="N31" i="9"/>
  <c r="N70" i="9" s="1"/>
  <c r="M31" i="9"/>
  <c r="M70" i="9" s="1"/>
  <c r="L31" i="9"/>
  <c r="L70" i="9" s="1"/>
  <c r="K31" i="9"/>
  <c r="K70" i="9" s="1"/>
  <c r="J31" i="9"/>
  <c r="J70" i="9" s="1"/>
  <c r="I31" i="9"/>
  <c r="I70" i="9" s="1"/>
  <c r="H31" i="9"/>
  <c r="H70" i="9" s="1"/>
  <c r="G31" i="9"/>
  <c r="G70" i="9" s="1"/>
  <c r="F31" i="9"/>
  <c r="F70" i="9" s="1"/>
  <c r="E31" i="9"/>
  <c r="E70" i="9" s="1"/>
  <c r="D31" i="9"/>
  <c r="D70" i="9" s="1"/>
  <c r="C31" i="9"/>
  <c r="B31" i="9"/>
  <c r="A31" i="9"/>
  <c r="AD69" i="9"/>
  <c r="AC30" i="9"/>
  <c r="AC69" i="9" s="1"/>
  <c r="AB30" i="9"/>
  <c r="AB69" i="9" s="1"/>
  <c r="AA30" i="9"/>
  <c r="AA69" i="9" s="1"/>
  <c r="Z30" i="9"/>
  <c r="Z69" i="9" s="1"/>
  <c r="Y30" i="9"/>
  <c r="Y69" i="9" s="1"/>
  <c r="X30" i="9"/>
  <c r="X69" i="9" s="1"/>
  <c r="W30" i="9"/>
  <c r="W69" i="9" s="1"/>
  <c r="V30" i="9"/>
  <c r="V69" i="9" s="1"/>
  <c r="U30" i="9"/>
  <c r="U69" i="9" s="1"/>
  <c r="T30" i="9"/>
  <c r="T69" i="9" s="1"/>
  <c r="S30" i="9"/>
  <c r="S69" i="9" s="1"/>
  <c r="R30" i="9"/>
  <c r="R69" i="9" s="1"/>
  <c r="Q30" i="9"/>
  <c r="Q69" i="9" s="1"/>
  <c r="P30" i="9"/>
  <c r="P69" i="9" s="1"/>
  <c r="O30" i="9"/>
  <c r="O69" i="9" s="1"/>
  <c r="N30" i="9"/>
  <c r="N69" i="9" s="1"/>
  <c r="M30" i="9"/>
  <c r="M69" i="9" s="1"/>
  <c r="L30" i="9"/>
  <c r="L69" i="9" s="1"/>
  <c r="K30" i="9"/>
  <c r="K69" i="9" s="1"/>
  <c r="J30" i="9"/>
  <c r="J69" i="9" s="1"/>
  <c r="I30" i="9"/>
  <c r="I69" i="9" s="1"/>
  <c r="H30" i="9"/>
  <c r="H69" i="9" s="1"/>
  <c r="G30" i="9"/>
  <c r="G69" i="9" s="1"/>
  <c r="F30" i="9"/>
  <c r="F69" i="9" s="1"/>
  <c r="E30" i="9"/>
  <c r="E69" i="9" s="1"/>
  <c r="D30" i="9"/>
  <c r="D69" i="9" s="1"/>
  <c r="C30" i="9"/>
  <c r="B30" i="9"/>
  <c r="A30" i="9"/>
  <c r="AD68" i="9"/>
  <c r="AC29" i="9"/>
  <c r="AC68" i="9" s="1"/>
  <c r="AB29" i="9"/>
  <c r="AB68" i="9" s="1"/>
  <c r="AA29" i="9"/>
  <c r="AA68" i="9" s="1"/>
  <c r="Z29" i="9"/>
  <c r="Z68" i="9" s="1"/>
  <c r="Y29" i="9"/>
  <c r="Y68" i="9" s="1"/>
  <c r="X29" i="9"/>
  <c r="X68" i="9" s="1"/>
  <c r="W29" i="9"/>
  <c r="W68" i="9" s="1"/>
  <c r="V29" i="9"/>
  <c r="V68" i="9" s="1"/>
  <c r="U29" i="9"/>
  <c r="U68" i="9" s="1"/>
  <c r="T29" i="9"/>
  <c r="T68" i="9" s="1"/>
  <c r="S29" i="9"/>
  <c r="S68" i="9" s="1"/>
  <c r="R29" i="9"/>
  <c r="R68" i="9" s="1"/>
  <c r="Q29" i="9"/>
  <c r="Q68" i="9" s="1"/>
  <c r="P29" i="9"/>
  <c r="P68" i="9" s="1"/>
  <c r="O29" i="9"/>
  <c r="O68" i="9" s="1"/>
  <c r="N29" i="9"/>
  <c r="N68" i="9" s="1"/>
  <c r="M29" i="9"/>
  <c r="M68" i="9" s="1"/>
  <c r="L29" i="9"/>
  <c r="L68" i="9" s="1"/>
  <c r="K29" i="9"/>
  <c r="K68" i="9" s="1"/>
  <c r="J29" i="9"/>
  <c r="J68" i="9" s="1"/>
  <c r="I29" i="9"/>
  <c r="I68" i="9" s="1"/>
  <c r="H29" i="9"/>
  <c r="H68" i="9" s="1"/>
  <c r="G29" i="9"/>
  <c r="G68" i="9" s="1"/>
  <c r="F29" i="9"/>
  <c r="F68" i="9" s="1"/>
  <c r="E29" i="9"/>
  <c r="E68" i="9" s="1"/>
  <c r="D29" i="9"/>
  <c r="D68" i="9" s="1"/>
  <c r="C29" i="9"/>
  <c r="B29" i="9"/>
  <c r="A29" i="9"/>
  <c r="AD67" i="9"/>
  <c r="AC28" i="9"/>
  <c r="AC67" i="9" s="1"/>
  <c r="AB28" i="9"/>
  <c r="AB67" i="9" s="1"/>
  <c r="AA28" i="9"/>
  <c r="AA67" i="9" s="1"/>
  <c r="Z28" i="9"/>
  <c r="Z67" i="9" s="1"/>
  <c r="Y28" i="9"/>
  <c r="Y67" i="9" s="1"/>
  <c r="X28" i="9"/>
  <c r="X67" i="9" s="1"/>
  <c r="W28" i="9"/>
  <c r="W67" i="9" s="1"/>
  <c r="V28" i="9"/>
  <c r="V67" i="9" s="1"/>
  <c r="U28" i="9"/>
  <c r="U67" i="9" s="1"/>
  <c r="T28" i="9"/>
  <c r="T67" i="9" s="1"/>
  <c r="S28" i="9"/>
  <c r="S67" i="9" s="1"/>
  <c r="R28" i="9"/>
  <c r="R67" i="9" s="1"/>
  <c r="Q28" i="9"/>
  <c r="Q67" i="9" s="1"/>
  <c r="P28" i="9"/>
  <c r="P67" i="9" s="1"/>
  <c r="O28" i="9"/>
  <c r="O67" i="9" s="1"/>
  <c r="N28" i="9"/>
  <c r="N67" i="9" s="1"/>
  <c r="M28" i="9"/>
  <c r="M67" i="9" s="1"/>
  <c r="L28" i="9"/>
  <c r="L67" i="9" s="1"/>
  <c r="K28" i="9"/>
  <c r="K67" i="9" s="1"/>
  <c r="J28" i="9"/>
  <c r="J67" i="9" s="1"/>
  <c r="I28" i="9"/>
  <c r="I67" i="9" s="1"/>
  <c r="H28" i="9"/>
  <c r="H67" i="9" s="1"/>
  <c r="G28" i="9"/>
  <c r="G67" i="9" s="1"/>
  <c r="F28" i="9"/>
  <c r="F67" i="9" s="1"/>
  <c r="E28" i="9"/>
  <c r="E67" i="9" s="1"/>
  <c r="D28" i="9"/>
  <c r="D67" i="9" s="1"/>
  <c r="C28" i="9"/>
  <c r="B28" i="9"/>
  <c r="A28" i="9"/>
  <c r="AD66" i="9"/>
  <c r="AC27" i="9"/>
  <c r="AC66" i="9" s="1"/>
  <c r="AB27" i="9"/>
  <c r="AB66" i="9" s="1"/>
  <c r="AA27" i="9"/>
  <c r="AA66" i="9" s="1"/>
  <c r="Z27" i="9"/>
  <c r="Z66" i="9" s="1"/>
  <c r="Y27" i="9"/>
  <c r="Y66" i="9" s="1"/>
  <c r="X27" i="9"/>
  <c r="X66" i="9" s="1"/>
  <c r="W27" i="9"/>
  <c r="W66" i="9" s="1"/>
  <c r="V27" i="9"/>
  <c r="V66" i="9" s="1"/>
  <c r="U27" i="9"/>
  <c r="U66" i="9" s="1"/>
  <c r="T27" i="9"/>
  <c r="T66" i="9" s="1"/>
  <c r="S27" i="9"/>
  <c r="S66" i="9" s="1"/>
  <c r="R27" i="9"/>
  <c r="R66" i="9" s="1"/>
  <c r="Q27" i="9"/>
  <c r="Q66" i="9" s="1"/>
  <c r="P27" i="9"/>
  <c r="P66" i="9" s="1"/>
  <c r="O27" i="9"/>
  <c r="O66" i="9" s="1"/>
  <c r="N27" i="9"/>
  <c r="N66" i="9" s="1"/>
  <c r="M27" i="9"/>
  <c r="M66" i="9" s="1"/>
  <c r="L27" i="9"/>
  <c r="L66" i="9" s="1"/>
  <c r="K27" i="9"/>
  <c r="K66" i="9" s="1"/>
  <c r="J27" i="9"/>
  <c r="J66" i="9" s="1"/>
  <c r="I27" i="9"/>
  <c r="I66" i="9" s="1"/>
  <c r="H27" i="9"/>
  <c r="H66" i="9" s="1"/>
  <c r="G27" i="9"/>
  <c r="G66" i="9" s="1"/>
  <c r="F27" i="9"/>
  <c r="F66" i="9" s="1"/>
  <c r="E27" i="9"/>
  <c r="E66" i="9" s="1"/>
  <c r="D27" i="9"/>
  <c r="D66" i="9" s="1"/>
  <c r="C27" i="9"/>
  <c r="B27" i="9"/>
  <c r="A27" i="9"/>
  <c r="AD65" i="9"/>
  <c r="AC26" i="9"/>
  <c r="AC65" i="9" s="1"/>
  <c r="AB26" i="9"/>
  <c r="AB65" i="9" s="1"/>
  <c r="AA26" i="9"/>
  <c r="AA65" i="9" s="1"/>
  <c r="Z26" i="9"/>
  <c r="Z65" i="9" s="1"/>
  <c r="Y26" i="9"/>
  <c r="Y65" i="9" s="1"/>
  <c r="X26" i="9"/>
  <c r="X65" i="9" s="1"/>
  <c r="W26" i="9"/>
  <c r="W65" i="9" s="1"/>
  <c r="V26" i="9"/>
  <c r="V65" i="9" s="1"/>
  <c r="U26" i="9"/>
  <c r="U65" i="9" s="1"/>
  <c r="T26" i="9"/>
  <c r="T65" i="9" s="1"/>
  <c r="S26" i="9"/>
  <c r="S65" i="9" s="1"/>
  <c r="R26" i="9"/>
  <c r="R65" i="9" s="1"/>
  <c r="Q26" i="9"/>
  <c r="Q65" i="9" s="1"/>
  <c r="P26" i="9"/>
  <c r="P65" i="9" s="1"/>
  <c r="O26" i="9"/>
  <c r="O65" i="9" s="1"/>
  <c r="N26" i="9"/>
  <c r="N65" i="9" s="1"/>
  <c r="M26" i="9"/>
  <c r="M65" i="9" s="1"/>
  <c r="L26" i="9"/>
  <c r="L65" i="9" s="1"/>
  <c r="K26" i="9"/>
  <c r="K65" i="9" s="1"/>
  <c r="J26" i="9"/>
  <c r="J65" i="9" s="1"/>
  <c r="I26" i="9"/>
  <c r="I65" i="9" s="1"/>
  <c r="H26" i="9"/>
  <c r="H65" i="9" s="1"/>
  <c r="G26" i="9"/>
  <c r="G65" i="9" s="1"/>
  <c r="F26" i="9"/>
  <c r="F65" i="9" s="1"/>
  <c r="E26" i="9"/>
  <c r="E65" i="9" s="1"/>
  <c r="D26" i="9"/>
  <c r="D65" i="9" s="1"/>
  <c r="C26" i="9"/>
  <c r="B26" i="9"/>
  <c r="A26" i="9"/>
  <c r="AD64" i="9"/>
  <c r="AC25" i="9"/>
  <c r="AC64" i="9" s="1"/>
  <c r="AB25" i="9"/>
  <c r="AB64" i="9" s="1"/>
  <c r="AA25" i="9"/>
  <c r="AA64" i="9" s="1"/>
  <c r="Z25" i="9"/>
  <c r="Z64" i="9" s="1"/>
  <c r="Y25" i="9"/>
  <c r="Y64" i="9" s="1"/>
  <c r="X25" i="9"/>
  <c r="X64" i="9" s="1"/>
  <c r="W25" i="9"/>
  <c r="W64" i="9" s="1"/>
  <c r="V25" i="9"/>
  <c r="V64" i="9" s="1"/>
  <c r="U25" i="9"/>
  <c r="U64" i="9" s="1"/>
  <c r="T25" i="9"/>
  <c r="T64" i="9" s="1"/>
  <c r="S25" i="9"/>
  <c r="S64" i="9" s="1"/>
  <c r="R25" i="9"/>
  <c r="R64" i="9" s="1"/>
  <c r="Q25" i="9"/>
  <c r="Q64" i="9" s="1"/>
  <c r="P25" i="9"/>
  <c r="P64" i="9" s="1"/>
  <c r="O25" i="9"/>
  <c r="O64" i="9" s="1"/>
  <c r="N25" i="9"/>
  <c r="N64" i="9" s="1"/>
  <c r="M25" i="9"/>
  <c r="M64" i="9" s="1"/>
  <c r="L25" i="9"/>
  <c r="L64" i="9" s="1"/>
  <c r="K25" i="9"/>
  <c r="K64" i="9" s="1"/>
  <c r="J25" i="9"/>
  <c r="J64" i="9" s="1"/>
  <c r="I25" i="9"/>
  <c r="I64" i="9" s="1"/>
  <c r="H25" i="9"/>
  <c r="H64" i="9" s="1"/>
  <c r="G25" i="9"/>
  <c r="G64" i="9" s="1"/>
  <c r="F25" i="9"/>
  <c r="F64" i="9" s="1"/>
  <c r="E25" i="9"/>
  <c r="E64" i="9" s="1"/>
  <c r="D25" i="9"/>
  <c r="D64" i="9" s="1"/>
  <c r="C25" i="9"/>
  <c r="B25" i="9"/>
  <c r="A25" i="9"/>
  <c r="AD63" i="9"/>
  <c r="AC24" i="9"/>
  <c r="AC63" i="9" s="1"/>
  <c r="AB24" i="9"/>
  <c r="AB63" i="9" s="1"/>
  <c r="AA24" i="9"/>
  <c r="AA63" i="9" s="1"/>
  <c r="Z24" i="9"/>
  <c r="Z63" i="9" s="1"/>
  <c r="Y24" i="9"/>
  <c r="Y63" i="9" s="1"/>
  <c r="X24" i="9"/>
  <c r="X63" i="9" s="1"/>
  <c r="W24" i="9"/>
  <c r="W63" i="9" s="1"/>
  <c r="V24" i="9"/>
  <c r="V63" i="9" s="1"/>
  <c r="U24" i="9"/>
  <c r="U63" i="9" s="1"/>
  <c r="T24" i="9"/>
  <c r="T63" i="9" s="1"/>
  <c r="S24" i="9"/>
  <c r="S63" i="9" s="1"/>
  <c r="R24" i="9"/>
  <c r="R63" i="9" s="1"/>
  <c r="Q24" i="9"/>
  <c r="Q63" i="9" s="1"/>
  <c r="P24" i="9"/>
  <c r="P63" i="9" s="1"/>
  <c r="O24" i="9"/>
  <c r="O63" i="9" s="1"/>
  <c r="N24" i="9"/>
  <c r="N63" i="9" s="1"/>
  <c r="M24" i="9"/>
  <c r="M63" i="9" s="1"/>
  <c r="L24" i="9"/>
  <c r="L63" i="9" s="1"/>
  <c r="K24" i="9"/>
  <c r="K63" i="9" s="1"/>
  <c r="J24" i="9"/>
  <c r="J63" i="9" s="1"/>
  <c r="I24" i="9"/>
  <c r="I63" i="9" s="1"/>
  <c r="H24" i="9"/>
  <c r="H63" i="9" s="1"/>
  <c r="G24" i="9"/>
  <c r="G63" i="9" s="1"/>
  <c r="F24" i="9"/>
  <c r="F63" i="9" s="1"/>
  <c r="E24" i="9"/>
  <c r="E63" i="9" s="1"/>
  <c r="D24" i="9"/>
  <c r="D63" i="9" s="1"/>
  <c r="C24" i="9"/>
  <c r="B24" i="9"/>
  <c r="A24" i="9"/>
  <c r="AD62" i="9"/>
  <c r="AC23" i="9"/>
  <c r="AC62" i="9" s="1"/>
  <c r="AB23" i="9"/>
  <c r="AB62" i="9" s="1"/>
  <c r="AA23" i="9"/>
  <c r="AA62" i="9" s="1"/>
  <c r="Z23" i="9"/>
  <c r="Z62" i="9" s="1"/>
  <c r="Y23" i="9"/>
  <c r="Y62" i="9" s="1"/>
  <c r="X23" i="9"/>
  <c r="X62" i="9" s="1"/>
  <c r="W23" i="9"/>
  <c r="W62" i="9" s="1"/>
  <c r="V23" i="9"/>
  <c r="V62" i="9" s="1"/>
  <c r="U23" i="9"/>
  <c r="U62" i="9" s="1"/>
  <c r="T23" i="9"/>
  <c r="T62" i="9" s="1"/>
  <c r="S23" i="9"/>
  <c r="S62" i="9" s="1"/>
  <c r="R23" i="9"/>
  <c r="R62" i="9" s="1"/>
  <c r="Q23" i="9"/>
  <c r="Q62" i="9" s="1"/>
  <c r="P23" i="9"/>
  <c r="P62" i="9" s="1"/>
  <c r="O23" i="9"/>
  <c r="O62" i="9" s="1"/>
  <c r="N23" i="9"/>
  <c r="N62" i="9" s="1"/>
  <c r="M23" i="9"/>
  <c r="M62" i="9" s="1"/>
  <c r="L23" i="9"/>
  <c r="L62" i="9" s="1"/>
  <c r="K23" i="9"/>
  <c r="K62" i="9" s="1"/>
  <c r="J23" i="9"/>
  <c r="J62" i="9" s="1"/>
  <c r="I23" i="9"/>
  <c r="I62" i="9" s="1"/>
  <c r="H23" i="9"/>
  <c r="H62" i="9" s="1"/>
  <c r="G23" i="9"/>
  <c r="G62" i="9" s="1"/>
  <c r="F23" i="9"/>
  <c r="F62" i="9" s="1"/>
  <c r="E23" i="9"/>
  <c r="E62" i="9" s="1"/>
  <c r="D23" i="9"/>
  <c r="D62" i="9" s="1"/>
  <c r="C23" i="9"/>
  <c r="B23" i="9"/>
  <c r="A23" i="9"/>
  <c r="AD61" i="9"/>
  <c r="AC22" i="9"/>
  <c r="AC61" i="9" s="1"/>
  <c r="AB22" i="9"/>
  <c r="AB61" i="9" s="1"/>
  <c r="AA22" i="9"/>
  <c r="AA61" i="9" s="1"/>
  <c r="Z22" i="9"/>
  <c r="Z61" i="9" s="1"/>
  <c r="Y22" i="9"/>
  <c r="Y61" i="9" s="1"/>
  <c r="X22" i="9"/>
  <c r="X61" i="9" s="1"/>
  <c r="W22" i="9"/>
  <c r="W61" i="9" s="1"/>
  <c r="V22" i="9"/>
  <c r="V61" i="9" s="1"/>
  <c r="U22" i="9"/>
  <c r="U61" i="9" s="1"/>
  <c r="T22" i="9"/>
  <c r="T61" i="9" s="1"/>
  <c r="S22" i="9"/>
  <c r="S61" i="9" s="1"/>
  <c r="R22" i="9"/>
  <c r="R61" i="9" s="1"/>
  <c r="Q22" i="9"/>
  <c r="Q61" i="9" s="1"/>
  <c r="P22" i="9"/>
  <c r="P61" i="9" s="1"/>
  <c r="O22" i="9"/>
  <c r="O61" i="9" s="1"/>
  <c r="N22" i="9"/>
  <c r="N61" i="9" s="1"/>
  <c r="M22" i="9"/>
  <c r="M61" i="9" s="1"/>
  <c r="L22" i="9"/>
  <c r="L61" i="9" s="1"/>
  <c r="K22" i="9"/>
  <c r="K61" i="9" s="1"/>
  <c r="J22" i="9"/>
  <c r="J61" i="9" s="1"/>
  <c r="I22" i="9"/>
  <c r="I61" i="9" s="1"/>
  <c r="H22" i="9"/>
  <c r="H61" i="9" s="1"/>
  <c r="G22" i="9"/>
  <c r="G61" i="9" s="1"/>
  <c r="F22" i="9"/>
  <c r="F61" i="9" s="1"/>
  <c r="E22" i="9"/>
  <c r="E61" i="9" s="1"/>
  <c r="D22" i="9"/>
  <c r="D61" i="9" s="1"/>
  <c r="C22" i="9"/>
  <c r="B22" i="9"/>
  <c r="A22" i="9"/>
  <c r="AD60" i="9"/>
  <c r="AC21" i="9"/>
  <c r="AC60" i="9" s="1"/>
  <c r="AB21" i="9"/>
  <c r="AB60" i="9" s="1"/>
  <c r="AA21" i="9"/>
  <c r="AA60" i="9" s="1"/>
  <c r="Z21" i="9"/>
  <c r="Z60" i="9" s="1"/>
  <c r="Y21" i="9"/>
  <c r="Y60" i="9" s="1"/>
  <c r="X21" i="9"/>
  <c r="X60" i="9" s="1"/>
  <c r="W21" i="9"/>
  <c r="W60" i="9" s="1"/>
  <c r="V21" i="9"/>
  <c r="V60" i="9" s="1"/>
  <c r="U21" i="9"/>
  <c r="U60" i="9" s="1"/>
  <c r="T21" i="9"/>
  <c r="T60" i="9" s="1"/>
  <c r="S21" i="9"/>
  <c r="S60" i="9" s="1"/>
  <c r="R21" i="9"/>
  <c r="R60" i="9" s="1"/>
  <c r="Q21" i="9"/>
  <c r="Q60" i="9" s="1"/>
  <c r="P21" i="9"/>
  <c r="P60" i="9" s="1"/>
  <c r="O21" i="9"/>
  <c r="O60" i="9" s="1"/>
  <c r="N21" i="9"/>
  <c r="N60" i="9" s="1"/>
  <c r="M21" i="9"/>
  <c r="M60" i="9" s="1"/>
  <c r="L21" i="9"/>
  <c r="L60" i="9" s="1"/>
  <c r="K21" i="9"/>
  <c r="K60" i="9" s="1"/>
  <c r="J21" i="9"/>
  <c r="J60" i="9" s="1"/>
  <c r="I21" i="9"/>
  <c r="I60" i="9" s="1"/>
  <c r="H21" i="9"/>
  <c r="H60" i="9" s="1"/>
  <c r="G21" i="9"/>
  <c r="G60" i="9" s="1"/>
  <c r="F21" i="9"/>
  <c r="F60" i="9" s="1"/>
  <c r="E21" i="9"/>
  <c r="E60" i="9" s="1"/>
  <c r="D21" i="9"/>
  <c r="D60" i="9" s="1"/>
  <c r="C21" i="9"/>
  <c r="B21" i="9"/>
  <c r="A21" i="9"/>
  <c r="AD59" i="9"/>
  <c r="AC20" i="9"/>
  <c r="AC59" i="9" s="1"/>
  <c r="AB20" i="9"/>
  <c r="AB59" i="9" s="1"/>
  <c r="AA20" i="9"/>
  <c r="AA59" i="9" s="1"/>
  <c r="Z20" i="9"/>
  <c r="Z59" i="9" s="1"/>
  <c r="Y20" i="9"/>
  <c r="Y59" i="9" s="1"/>
  <c r="X20" i="9"/>
  <c r="X59" i="9" s="1"/>
  <c r="W20" i="9"/>
  <c r="W59" i="9" s="1"/>
  <c r="V20" i="9"/>
  <c r="V59" i="9" s="1"/>
  <c r="U20" i="9"/>
  <c r="U59" i="9" s="1"/>
  <c r="T20" i="9"/>
  <c r="T59" i="9" s="1"/>
  <c r="S20" i="9"/>
  <c r="S59" i="9" s="1"/>
  <c r="R20" i="9"/>
  <c r="R59" i="9" s="1"/>
  <c r="Q20" i="9"/>
  <c r="Q59" i="9" s="1"/>
  <c r="P20" i="9"/>
  <c r="P59" i="9" s="1"/>
  <c r="O20" i="9"/>
  <c r="O59" i="9" s="1"/>
  <c r="N20" i="9"/>
  <c r="N59" i="9" s="1"/>
  <c r="M20" i="9"/>
  <c r="M59" i="9" s="1"/>
  <c r="L20" i="9"/>
  <c r="L59" i="9" s="1"/>
  <c r="K20" i="9"/>
  <c r="K59" i="9" s="1"/>
  <c r="J20" i="9"/>
  <c r="J59" i="9" s="1"/>
  <c r="I20" i="9"/>
  <c r="I59" i="9" s="1"/>
  <c r="H20" i="9"/>
  <c r="H59" i="9" s="1"/>
  <c r="G20" i="9"/>
  <c r="G59" i="9" s="1"/>
  <c r="F20" i="9"/>
  <c r="F59" i="9" s="1"/>
  <c r="E20" i="9"/>
  <c r="E59" i="9" s="1"/>
  <c r="D20" i="9"/>
  <c r="D59" i="9" s="1"/>
  <c r="C20" i="9"/>
  <c r="B20" i="9"/>
  <c r="A20" i="9"/>
  <c r="AD58" i="9"/>
  <c r="AC19" i="9"/>
  <c r="AC58" i="9" s="1"/>
  <c r="AB19" i="9"/>
  <c r="AB58" i="9" s="1"/>
  <c r="AA19" i="9"/>
  <c r="AA58" i="9" s="1"/>
  <c r="Z19" i="9"/>
  <c r="Z58" i="9" s="1"/>
  <c r="Y19" i="9"/>
  <c r="Y58" i="9" s="1"/>
  <c r="X19" i="9"/>
  <c r="X58" i="9" s="1"/>
  <c r="W19" i="9"/>
  <c r="W58" i="9" s="1"/>
  <c r="V19" i="9"/>
  <c r="V58" i="9" s="1"/>
  <c r="U19" i="9"/>
  <c r="U58" i="9" s="1"/>
  <c r="T19" i="9"/>
  <c r="T58" i="9" s="1"/>
  <c r="S19" i="9"/>
  <c r="S58" i="9" s="1"/>
  <c r="R19" i="9"/>
  <c r="R58" i="9" s="1"/>
  <c r="Q19" i="9"/>
  <c r="Q58" i="9" s="1"/>
  <c r="P19" i="9"/>
  <c r="P58" i="9" s="1"/>
  <c r="O19" i="9"/>
  <c r="O58" i="9" s="1"/>
  <c r="N19" i="9"/>
  <c r="N58" i="9" s="1"/>
  <c r="M19" i="9"/>
  <c r="M58" i="9" s="1"/>
  <c r="L19" i="9"/>
  <c r="L58" i="9" s="1"/>
  <c r="K19" i="9"/>
  <c r="K58" i="9" s="1"/>
  <c r="J19" i="9"/>
  <c r="J58" i="9" s="1"/>
  <c r="I19" i="9"/>
  <c r="I58" i="9" s="1"/>
  <c r="H19" i="9"/>
  <c r="H58" i="9" s="1"/>
  <c r="G19" i="9"/>
  <c r="G58" i="9" s="1"/>
  <c r="F19" i="9"/>
  <c r="F58" i="9" s="1"/>
  <c r="E19" i="9"/>
  <c r="E58" i="9" s="1"/>
  <c r="D19" i="9"/>
  <c r="D58" i="9" s="1"/>
  <c r="C19" i="9"/>
  <c r="B19" i="9"/>
  <c r="A19" i="9"/>
  <c r="AD57" i="9"/>
  <c r="AC18" i="9"/>
  <c r="AC57" i="9" s="1"/>
  <c r="AB18" i="9"/>
  <c r="AB57" i="9" s="1"/>
  <c r="AA18" i="9"/>
  <c r="AA57" i="9" s="1"/>
  <c r="Z18" i="9"/>
  <c r="Z57" i="9" s="1"/>
  <c r="Y18" i="9"/>
  <c r="X18" i="9"/>
  <c r="X57" i="9" s="1"/>
  <c r="W18" i="9"/>
  <c r="W57" i="9" s="1"/>
  <c r="V18" i="9"/>
  <c r="V57" i="9" s="1"/>
  <c r="U18" i="9"/>
  <c r="U57" i="9" s="1"/>
  <c r="T18" i="9"/>
  <c r="T57" i="9" s="1"/>
  <c r="S18" i="9"/>
  <c r="S57" i="9" s="1"/>
  <c r="R18" i="9"/>
  <c r="R57" i="9" s="1"/>
  <c r="Q18" i="9"/>
  <c r="Q57" i="9" s="1"/>
  <c r="P18" i="9"/>
  <c r="P57" i="9" s="1"/>
  <c r="O18" i="9"/>
  <c r="O57" i="9" s="1"/>
  <c r="N18" i="9"/>
  <c r="N57" i="9" s="1"/>
  <c r="M18" i="9"/>
  <c r="M57" i="9" s="1"/>
  <c r="L18" i="9"/>
  <c r="L57" i="9" s="1"/>
  <c r="K18" i="9"/>
  <c r="K57" i="9" s="1"/>
  <c r="J18" i="9"/>
  <c r="J57" i="9" s="1"/>
  <c r="I18" i="9"/>
  <c r="I57" i="9" s="1"/>
  <c r="H18" i="9"/>
  <c r="H57" i="9" s="1"/>
  <c r="G18" i="9"/>
  <c r="G57" i="9" s="1"/>
  <c r="F18" i="9"/>
  <c r="F57" i="9" s="1"/>
  <c r="E18" i="9"/>
  <c r="E57" i="9" s="1"/>
  <c r="D18" i="9"/>
  <c r="D57" i="9" s="1"/>
  <c r="C18" i="9"/>
  <c r="B18" i="9"/>
  <c r="A18" i="9"/>
  <c r="AD56" i="9"/>
  <c r="AC17" i="9"/>
  <c r="AC56" i="9" s="1"/>
  <c r="AB17" i="9"/>
  <c r="AB56" i="9" s="1"/>
  <c r="AA17" i="9"/>
  <c r="AA56" i="9" s="1"/>
  <c r="Z17" i="9"/>
  <c r="Z56" i="9" s="1"/>
  <c r="Y17" i="9"/>
  <c r="Y56" i="9" s="1"/>
  <c r="X17" i="9"/>
  <c r="X56" i="9" s="1"/>
  <c r="W17" i="9"/>
  <c r="W56" i="9" s="1"/>
  <c r="V17" i="9"/>
  <c r="V56" i="9" s="1"/>
  <c r="U17" i="9"/>
  <c r="U56" i="9" s="1"/>
  <c r="T17" i="9"/>
  <c r="T56" i="9" s="1"/>
  <c r="S17" i="9"/>
  <c r="S56" i="9" s="1"/>
  <c r="R17" i="9"/>
  <c r="R56" i="9" s="1"/>
  <c r="Q17" i="9"/>
  <c r="Q56" i="9" s="1"/>
  <c r="P17" i="9"/>
  <c r="P56" i="9" s="1"/>
  <c r="O17" i="9"/>
  <c r="O56" i="9" s="1"/>
  <c r="N17" i="9"/>
  <c r="N56" i="9" s="1"/>
  <c r="M17" i="9"/>
  <c r="M56" i="9" s="1"/>
  <c r="L17" i="9"/>
  <c r="L56" i="9" s="1"/>
  <c r="K17" i="9"/>
  <c r="K56" i="9" s="1"/>
  <c r="J17" i="9"/>
  <c r="J56" i="9" s="1"/>
  <c r="I17" i="9"/>
  <c r="I56" i="9" s="1"/>
  <c r="H17" i="9"/>
  <c r="H56" i="9" s="1"/>
  <c r="G17" i="9"/>
  <c r="G56" i="9" s="1"/>
  <c r="F17" i="9"/>
  <c r="F56" i="9" s="1"/>
  <c r="E17" i="9"/>
  <c r="E56" i="9" s="1"/>
  <c r="D17" i="9"/>
  <c r="D56" i="9" s="1"/>
  <c r="C17" i="9"/>
  <c r="B17" i="9"/>
  <c r="A17" i="9"/>
  <c r="AD55" i="9"/>
  <c r="AC16" i="9"/>
  <c r="AC55" i="9" s="1"/>
  <c r="AB16" i="9"/>
  <c r="AB55" i="9" s="1"/>
  <c r="AA16" i="9"/>
  <c r="AA55" i="9" s="1"/>
  <c r="Z16" i="9"/>
  <c r="Z55" i="9" s="1"/>
  <c r="Y16" i="9"/>
  <c r="Y55" i="9" s="1"/>
  <c r="X16" i="9"/>
  <c r="X55" i="9" s="1"/>
  <c r="W16" i="9"/>
  <c r="W55" i="9" s="1"/>
  <c r="V16" i="9"/>
  <c r="V55" i="9" s="1"/>
  <c r="U16" i="9"/>
  <c r="U55" i="9" s="1"/>
  <c r="T16" i="9"/>
  <c r="T55" i="9" s="1"/>
  <c r="S16" i="9"/>
  <c r="S55" i="9" s="1"/>
  <c r="R16" i="9"/>
  <c r="R55" i="9" s="1"/>
  <c r="Q16" i="9"/>
  <c r="Q55" i="9" s="1"/>
  <c r="P16" i="9"/>
  <c r="P55" i="9" s="1"/>
  <c r="O16" i="9"/>
  <c r="O55" i="9" s="1"/>
  <c r="N16" i="9"/>
  <c r="N55" i="9" s="1"/>
  <c r="M16" i="9"/>
  <c r="M55" i="9" s="1"/>
  <c r="L16" i="9"/>
  <c r="L55" i="9" s="1"/>
  <c r="K16" i="9"/>
  <c r="K55" i="9" s="1"/>
  <c r="J16" i="9"/>
  <c r="J55" i="9" s="1"/>
  <c r="I16" i="9"/>
  <c r="I55" i="9" s="1"/>
  <c r="H16" i="9"/>
  <c r="H55" i="9" s="1"/>
  <c r="G16" i="9"/>
  <c r="G55" i="9" s="1"/>
  <c r="F16" i="9"/>
  <c r="F55" i="9" s="1"/>
  <c r="E16" i="9"/>
  <c r="E55" i="9" s="1"/>
  <c r="D16" i="9"/>
  <c r="D55" i="9" s="1"/>
  <c r="C16" i="9"/>
  <c r="B16" i="9"/>
  <c r="A16" i="9"/>
  <c r="AD54" i="9"/>
  <c r="AC15" i="9"/>
  <c r="AC54" i="9" s="1"/>
  <c r="AB15" i="9"/>
  <c r="AB54" i="9" s="1"/>
  <c r="AA15" i="9"/>
  <c r="AA54" i="9" s="1"/>
  <c r="Z15" i="9"/>
  <c r="Z54" i="9" s="1"/>
  <c r="Y15" i="9"/>
  <c r="Y54" i="9" s="1"/>
  <c r="X15" i="9"/>
  <c r="X54" i="9" s="1"/>
  <c r="W15" i="9"/>
  <c r="W54" i="9" s="1"/>
  <c r="V15" i="9"/>
  <c r="V54" i="9" s="1"/>
  <c r="U15" i="9"/>
  <c r="U54" i="9" s="1"/>
  <c r="T15" i="9"/>
  <c r="T54" i="9" s="1"/>
  <c r="S15" i="9"/>
  <c r="S54" i="9" s="1"/>
  <c r="R15" i="9"/>
  <c r="R54" i="9" s="1"/>
  <c r="Q15" i="9"/>
  <c r="Q54" i="9" s="1"/>
  <c r="P15" i="9"/>
  <c r="P54" i="9" s="1"/>
  <c r="O15" i="9"/>
  <c r="O54" i="9" s="1"/>
  <c r="N15" i="9"/>
  <c r="N54" i="9" s="1"/>
  <c r="M15" i="9"/>
  <c r="M54" i="9" s="1"/>
  <c r="L15" i="9"/>
  <c r="L54" i="9" s="1"/>
  <c r="K15" i="9"/>
  <c r="K54" i="9" s="1"/>
  <c r="J15" i="9"/>
  <c r="J54" i="9" s="1"/>
  <c r="I15" i="9"/>
  <c r="I54" i="9" s="1"/>
  <c r="H15" i="9"/>
  <c r="H54" i="9" s="1"/>
  <c r="G15" i="9"/>
  <c r="G54" i="9" s="1"/>
  <c r="F15" i="9"/>
  <c r="F54" i="9" s="1"/>
  <c r="E15" i="9"/>
  <c r="E54" i="9" s="1"/>
  <c r="D15" i="9"/>
  <c r="D54" i="9" s="1"/>
  <c r="C15" i="9"/>
  <c r="B15" i="9"/>
  <c r="A15" i="9"/>
  <c r="AD53" i="9"/>
  <c r="AC14" i="9"/>
  <c r="AC53" i="9" s="1"/>
  <c r="AB14" i="9"/>
  <c r="AB53" i="9" s="1"/>
  <c r="AA14" i="9"/>
  <c r="AA53" i="9" s="1"/>
  <c r="Z14" i="9"/>
  <c r="Z53" i="9" s="1"/>
  <c r="Y14" i="9"/>
  <c r="Y53" i="9" s="1"/>
  <c r="X14" i="9"/>
  <c r="X53" i="9" s="1"/>
  <c r="W14" i="9"/>
  <c r="W53" i="9" s="1"/>
  <c r="V14" i="9"/>
  <c r="V53" i="9" s="1"/>
  <c r="U14" i="9"/>
  <c r="U53" i="9" s="1"/>
  <c r="T14" i="9"/>
  <c r="T53" i="9" s="1"/>
  <c r="S14" i="9"/>
  <c r="S53" i="9" s="1"/>
  <c r="R14" i="9"/>
  <c r="R53" i="9" s="1"/>
  <c r="Q14" i="9"/>
  <c r="Q53" i="9" s="1"/>
  <c r="P14" i="9"/>
  <c r="P53" i="9" s="1"/>
  <c r="O14" i="9"/>
  <c r="O53" i="9" s="1"/>
  <c r="N14" i="9"/>
  <c r="N53" i="9" s="1"/>
  <c r="M14" i="9"/>
  <c r="M53" i="9" s="1"/>
  <c r="L14" i="9"/>
  <c r="L53" i="9" s="1"/>
  <c r="K14" i="9"/>
  <c r="K53" i="9" s="1"/>
  <c r="J14" i="9"/>
  <c r="J53" i="9" s="1"/>
  <c r="I14" i="9"/>
  <c r="I53" i="9" s="1"/>
  <c r="H14" i="9"/>
  <c r="H53" i="9" s="1"/>
  <c r="G14" i="9"/>
  <c r="G53" i="9" s="1"/>
  <c r="F14" i="9"/>
  <c r="F53" i="9" s="1"/>
  <c r="E14" i="9"/>
  <c r="E53" i="9" s="1"/>
  <c r="D14" i="9"/>
  <c r="D53" i="9" s="1"/>
  <c r="C14" i="9"/>
  <c r="B14" i="9"/>
  <c r="A14" i="9"/>
  <c r="AD52" i="9"/>
  <c r="AC13" i="9"/>
  <c r="AC52" i="9" s="1"/>
  <c r="AB13" i="9"/>
  <c r="AB52" i="9" s="1"/>
  <c r="AA13" i="9"/>
  <c r="AA52" i="9" s="1"/>
  <c r="Z13" i="9"/>
  <c r="Z52" i="9" s="1"/>
  <c r="Y13" i="9"/>
  <c r="Y52" i="9" s="1"/>
  <c r="X13" i="9"/>
  <c r="X52" i="9" s="1"/>
  <c r="W13" i="9"/>
  <c r="W52" i="9" s="1"/>
  <c r="V13" i="9"/>
  <c r="V52" i="9" s="1"/>
  <c r="U13" i="9"/>
  <c r="U52" i="9" s="1"/>
  <c r="T13" i="9"/>
  <c r="T52" i="9" s="1"/>
  <c r="S13" i="9"/>
  <c r="S52" i="9" s="1"/>
  <c r="R13" i="9"/>
  <c r="R52" i="9" s="1"/>
  <c r="Q13" i="9"/>
  <c r="Q52" i="9" s="1"/>
  <c r="P13" i="9"/>
  <c r="P52" i="9" s="1"/>
  <c r="O13" i="9"/>
  <c r="O52" i="9" s="1"/>
  <c r="N13" i="9"/>
  <c r="N52" i="9" s="1"/>
  <c r="M13" i="9"/>
  <c r="M52" i="9" s="1"/>
  <c r="L13" i="9"/>
  <c r="L52" i="9" s="1"/>
  <c r="K13" i="9"/>
  <c r="K52" i="9" s="1"/>
  <c r="J13" i="9"/>
  <c r="J52" i="9" s="1"/>
  <c r="I13" i="9"/>
  <c r="I52" i="9" s="1"/>
  <c r="H13" i="9"/>
  <c r="H52" i="9" s="1"/>
  <c r="G13" i="9"/>
  <c r="G52" i="9" s="1"/>
  <c r="F13" i="9"/>
  <c r="F52" i="9" s="1"/>
  <c r="E13" i="9"/>
  <c r="E52" i="9" s="1"/>
  <c r="D13" i="9"/>
  <c r="D52" i="9" s="1"/>
  <c r="C13" i="9"/>
  <c r="B13" i="9"/>
  <c r="A13" i="9"/>
  <c r="AD51" i="9"/>
  <c r="AC12" i="9"/>
  <c r="AC51" i="9" s="1"/>
  <c r="AB12" i="9"/>
  <c r="AB51" i="9" s="1"/>
  <c r="AA12" i="9"/>
  <c r="AA51" i="9" s="1"/>
  <c r="Z12" i="9"/>
  <c r="Z51" i="9" s="1"/>
  <c r="Y12" i="9"/>
  <c r="Y51" i="9" s="1"/>
  <c r="X12" i="9"/>
  <c r="X51" i="9" s="1"/>
  <c r="W12" i="9"/>
  <c r="W51" i="9" s="1"/>
  <c r="V12" i="9"/>
  <c r="V51" i="9" s="1"/>
  <c r="U12" i="9"/>
  <c r="U51" i="9" s="1"/>
  <c r="T12" i="9"/>
  <c r="T51" i="9" s="1"/>
  <c r="S12" i="9"/>
  <c r="S51" i="9" s="1"/>
  <c r="R12" i="9"/>
  <c r="R51" i="9" s="1"/>
  <c r="Q12" i="9"/>
  <c r="Q51" i="9" s="1"/>
  <c r="P12" i="9"/>
  <c r="P51" i="9" s="1"/>
  <c r="O12" i="9"/>
  <c r="O51" i="9" s="1"/>
  <c r="N12" i="9"/>
  <c r="N51" i="9" s="1"/>
  <c r="M12" i="9"/>
  <c r="M51" i="9" s="1"/>
  <c r="L12" i="9"/>
  <c r="L51" i="9" s="1"/>
  <c r="K12" i="9"/>
  <c r="K51" i="9" s="1"/>
  <c r="J12" i="9"/>
  <c r="J51" i="9" s="1"/>
  <c r="I12" i="9"/>
  <c r="I51" i="9" s="1"/>
  <c r="H12" i="9"/>
  <c r="H51" i="9" s="1"/>
  <c r="G12" i="9"/>
  <c r="G51" i="9" s="1"/>
  <c r="F12" i="9"/>
  <c r="F51" i="9" s="1"/>
  <c r="E12" i="9"/>
  <c r="E51" i="9" s="1"/>
  <c r="D12" i="9"/>
  <c r="D51" i="9" s="1"/>
  <c r="C12" i="9"/>
  <c r="B12" i="9"/>
  <c r="A12" i="9"/>
  <c r="AD50" i="9"/>
  <c r="AC11" i="9"/>
  <c r="AC50" i="9" s="1"/>
  <c r="AB11" i="9"/>
  <c r="AB50" i="9" s="1"/>
  <c r="AA11" i="9"/>
  <c r="AA50" i="9" s="1"/>
  <c r="Z11" i="9"/>
  <c r="Z50" i="9" s="1"/>
  <c r="Y11" i="9"/>
  <c r="Y50" i="9" s="1"/>
  <c r="X11" i="9"/>
  <c r="X50" i="9" s="1"/>
  <c r="W11" i="9"/>
  <c r="V11" i="9"/>
  <c r="V50" i="9" s="1"/>
  <c r="U11" i="9"/>
  <c r="U50" i="9" s="1"/>
  <c r="T11" i="9"/>
  <c r="T50" i="9" s="1"/>
  <c r="S11" i="9"/>
  <c r="S50" i="9" s="1"/>
  <c r="R11" i="9"/>
  <c r="R50" i="9" s="1"/>
  <c r="Q11" i="9"/>
  <c r="Q50" i="9" s="1"/>
  <c r="P11" i="9"/>
  <c r="P50" i="9" s="1"/>
  <c r="O11" i="9"/>
  <c r="N11" i="9"/>
  <c r="N50" i="9" s="1"/>
  <c r="M11" i="9"/>
  <c r="M50" i="9" s="1"/>
  <c r="L11" i="9"/>
  <c r="L50" i="9" s="1"/>
  <c r="K11" i="9"/>
  <c r="K50" i="9" s="1"/>
  <c r="J11" i="9"/>
  <c r="J50" i="9" s="1"/>
  <c r="I11" i="9"/>
  <c r="I50" i="9" s="1"/>
  <c r="H11" i="9"/>
  <c r="H50" i="9" s="1"/>
  <c r="G11" i="9"/>
  <c r="G50" i="9" s="1"/>
  <c r="F11" i="9"/>
  <c r="F50" i="9" s="1"/>
  <c r="E11" i="9"/>
  <c r="E50" i="9" s="1"/>
  <c r="D11" i="9"/>
  <c r="D50" i="9" s="1"/>
  <c r="C11" i="9"/>
  <c r="B11" i="9"/>
  <c r="A11" i="9"/>
  <c r="AD49" i="9"/>
  <c r="AC10" i="9"/>
  <c r="AC49" i="9" s="1"/>
  <c r="AB10" i="9"/>
  <c r="AB49" i="9" s="1"/>
  <c r="AA10" i="9"/>
  <c r="AA49" i="9" s="1"/>
  <c r="Z10" i="9"/>
  <c r="Z49" i="9" s="1"/>
  <c r="Y10" i="9"/>
  <c r="Y49" i="9" s="1"/>
  <c r="X10" i="9"/>
  <c r="X49" i="9" s="1"/>
  <c r="W10" i="9"/>
  <c r="W49" i="9" s="1"/>
  <c r="V10" i="9"/>
  <c r="V49" i="9" s="1"/>
  <c r="U10" i="9"/>
  <c r="U49" i="9" s="1"/>
  <c r="T10" i="9"/>
  <c r="T49" i="9" s="1"/>
  <c r="S10" i="9"/>
  <c r="S49" i="9" s="1"/>
  <c r="R10" i="9"/>
  <c r="R49" i="9" s="1"/>
  <c r="Q10" i="9"/>
  <c r="Q49" i="9" s="1"/>
  <c r="P10" i="9"/>
  <c r="P49" i="9" s="1"/>
  <c r="O10" i="9"/>
  <c r="O49" i="9" s="1"/>
  <c r="N10" i="9"/>
  <c r="N49" i="9" s="1"/>
  <c r="M10" i="9"/>
  <c r="M49" i="9" s="1"/>
  <c r="L10" i="9"/>
  <c r="L49" i="9" s="1"/>
  <c r="K10" i="9"/>
  <c r="K49" i="9" s="1"/>
  <c r="J10" i="9"/>
  <c r="J49" i="9" s="1"/>
  <c r="I10" i="9"/>
  <c r="I49" i="9" s="1"/>
  <c r="H10" i="9"/>
  <c r="H49" i="9" s="1"/>
  <c r="G10" i="9"/>
  <c r="G49" i="9" s="1"/>
  <c r="F10" i="9"/>
  <c r="F49" i="9" s="1"/>
  <c r="E10" i="9"/>
  <c r="E49" i="9" s="1"/>
  <c r="D10" i="9"/>
  <c r="D49" i="9" s="1"/>
  <c r="C10" i="9"/>
  <c r="B10" i="9"/>
  <c r="A10" i="9"/>
  <c r="AD48" i="9"/>
  <c r="AC9" i="9"/>
  <c r="AB9" i="9"/>
  <c r="AB48" i="9" s="1"/>
  <c r="AA9" i="9"/>
  <c r="AA48" i="9" s="1"/>
  <c r="Z9" i="9"/>
  <c r="Z48" i="9" s="1"/>
  <c r="Y9" i="9"/>
  <c r="Y48" i="9" s="1"/>
  <c r="X9" i="9"/>
  <c r="W9" i="9"/>
  <c r="W48" i="9" s="1"/>
  <c r="V9" i="9"/>
  <c r="V48" i="9" s="1"/>
  <c r="U9" i="9"/>
  <c r="U48" i="9" s="1"/>
  <c r="T9" i="9"/>
  <c r="T48" i="9" s="1"/>
  <c r="S9" i="9"/>
  <c r="S48" i="9" s="1"/>
  <c r="R9" i="9"/>
  <c r="R48" i="9" s="1"/>
  <c r="Q9" i="9"/>
  <c r="Q48" i="9" s="1"/>
  <c r="P9" i="9"/>
  <c r="P48" i="9" s="1"/>
  <c r="O9" i="9"/>
  <c r="O48" i="9" s="1"/>
  <c r="N9" i="9"/>
  <c r="N48" i="9" s="1"/>
  <c r="M9" i="9"/>
  <c r="M48" i="9" s="1"/>
  <c r="L9" i="9"/>
  <c r="L48" i="9" s="1"/>
  <c r="K9" i="9"/>
  <c r="K48" i="9" s="1"/>
  <c r="J9" i="9"/>
  <c r="J48" i="9" s="1"/>
  <c r="I9" i="9"/>
  <c r="I48" i="9" s="1"/>
  <c r="H9" i="9"/>
  <c r="H48" i="9" s="1"/>
  <c r="G9" i="9"/>
  <c r="G48" i="9" s="1"/>
  <c r="F9" i="9"/>
  <c r="F48" i="9" s="1"/>
  <c r="E9" i="9"/>
  <c r="E48" i="9" s="1"/>
  <c r="D9" i="9"/>
  <c r="D48" i="9" s="1"/>
  <c r="C9" i="9"/>
  <c r="C48" i="9" s="1"/>
  <c r="B9" i="9"/>
  <c r="A9" i="9"/>
  <c r="AD47" i="9"/>
  <c r="AC8" i="9"/>
  <c r="AB8" i="9"/>
  <c r="AB47" i="9" s="1"/>
  <c r="AA8" i="9"/>
  <c r="AA47" i="9" s="1"/>
  <c r="Z8" i="9"/>
  <c r="Z47" i="9" s="1"/>
  <c r="Y8" i="9"/>
  <c r="Y47" i="9" s="1"/>
  <c r="X8" i="9"/>
  <c r="X47" i="9" s="1"/>
  <c r="W8" i="9"/>
  <c r="W47" i="9" s="1"/>
  <c r="V8" i="9"/>
  <c r="V47" i="9" s="1"/>
  <c r="U8" i="9"/>
  <c r="U47" i="9" s="1"/>
  <c r="T8" i="9"/>
  <c r="T47" i="9" s="1"/>
  <c r="S8" i="9"/>
  <c r="S47" i="9" s="1"/>
  <c r="R8" i="9"/>
  <c r="R47" i="9" s="1"/>
  <c r="Q8" i="9"/>
  <c r="Q47" i="9" s="1"/>
  <c r="P8" i="9"/>
  <c r="P47" i="9" s="1"/>
  <c r="O8" i="9"/>
  <c r="N8" i="9"/>
  <c r="N47" i="9" s="1"/>
  <c r="M8" i="9"/>
  <c r="M47" i="9" s="1"/>
  <c r="L8" i="9"/>
  <c r="L47" i="9" s="1"/>
  <c r="K8" i="9"/>
  <c r="K47" i="9" s="1"/>
  <c r="J8" i="9"/>
  <c r="J47" i="9" s="1"/>
  <c r="I8" i="9"/>
  <c r="I47" i="9" s="1"/>
  <c r="H8" i="9"/>
  <c r="H47" i="9" s="1"/>
  <c r="G8" i="9"/>
  <c r="F8" i="9"/>
  <c r="F47" i="9" s="1"/>
  <c r="E8" i="9"/>
  <c r="E47" i="9" s="1"/>
  <c r="D8" i="9"/>
  <c r="D47" i="9" s="1"/>
  <c r="C8" i="9"/>
  <c r="C47" i="9" s="1"/>
  <c r="B8" i="9"/>
  <c r="A8" i="9"/>
  <c r="AD46" i="9"/>
  <c r="AC7" i="9"/>
  <c r="AC46" i="9" s="1"/>
  <c r="AB7" i="9"/>
  <c r="AB46" i="9" s="1"/>
  <c r="AA7" i="9"/>
  <c r="AA46" i="9" s="1"/>
  <c r="Z7" i="9"/>
  <c r="Z46" i="9" s="1"/>
  <c r="Y7" i="9"/>
  <c r="Y46" i="9" s="1"/>
  <c r="X7" i="9"/>
  <c r="X46" i="9" s="1"/>
  <c r="W7" i="9"/>
  <c r="W46" i="9" s="1"/>
  <c r="V7" i="9"/>
  <c r="V46" i="9" s="1"/>
  <c r="U7" i="9"/>
  <c r="U46" i="9" s="1"/>
  <c r="T7" i="9"/>
  <c r="T46" i="9" s="1"/>
  <c r="S7" i="9"/>
  <c r="S46" i="9" s="1"/>
  <c r="R7" i="9"/>
  <c r="R46" i="9" s="1"/>
  <c r="Q7" i="9"/>
  <c r="Q46" i="9" s="1"/>
  <c r="P7" i="9"/>
  <c r="P46" i="9" s="1"/>
  <c r="O7" i="9"/>
  <c r="O46" i="9" s="1"/>
  <c r="N7" i="9"/>
  <c r="N46" i="9" s="1"/>
  <c r="M7" i="9"/>
  <c r="M46" i="9" s="1"/>
  <c r="L7" i="9"/>
  <c r="L46" i="9" s="1"/>
  <c r="K7" i="9"/>
  <c r="K46" i="9" s="1"/>
  <c r="J7" i="9"/>
  <c r="J46" i="9" s="1"/>
  <c r="I7" i="9"/>
  <c r="I46" i="9" s="1"/>
  <c r="H7" i="9"/>
  <c r="H46" i="9" s="1"/>
  <c r="G7" i="9"/>
  <c r="G46" i="9" s="1"/>
  <c r="F7" i="9"/>
  <c r="F46" i="9" s="1"/>
  <c r="E7" i="9"/>
  <c r="E46" i="9" s="1"/>
  <c r="D7" i="9"/>
  <c r="C7" i="9"/>
  <c r="B7" i="9"/>
  <c r="A7" i="9"/>
  <c r="AD45" i="9"/>
  <c r="AC6" i="9"/>
  <c r="AC45" i="9" s="1"/>
  <c r="AB6" i="9"/>
  <c r="AB45" i="9" s="1"/>
  <c r="AA6" i="9"/>
  <c r="AA45" i="9" s="1"/>
  <c r="Z6" i="9"/>
  <c r="Z45" i="9" s="1"/>
  <c r="Y6" i="9"/>
  <c r="Y45" i="9" s="1"/>
  <c r="X6" i="9"/>
  <c r="X45" i="9" s="1"/>
  <c r="W6" i="9"/>
  <c r="W45" i="9" s="1"/>
  <c r="V6" i="9"/>
  <c r="V45" i="9" s="1"/>
  <c r="U6" i="9"/>
  <c r="U45" i="9" s="1"/>
  <c r="T6" i="9"/>
  <c r="T45" i="9" s="1"/>
  <c r="S6" i="9"/>
  <c r="S45" i="9" s="1"/>
  <c r="R6" i="9"/>
  <c r="R45" i="9" s="1"/>
  <c r="Q6" i="9"/>
  <c r="Q45" i="9" s="1"/>
  <c r="P6" i="9"/>
  <c r="P45" i="9" s="1"/>
  <c r="O6" i="9"/>
  <c r="O45" i="9" s="1"/>
  <c r="N6" i="9"/>
  <c r="N45" i="9" s="1"/>
  <c r="M6" i="9"/>
  <c r="M45" i="9" s="1"/>
  <c r="L6" i="9"/>
  <c r="L45" i="9" s="1"/>
  <c r="K6" i="9"/>
  <c r="K45" i="9" s="1"/>
  <c r="J6" i="9"/>
  <c r="J45" i="9" s="1"/>
  <c r="I6" i="9"/>
  <c r="I45" i="9" s="1"/>
  <c r="H6" i="9"/>
  <c r="H45" i="9" s="1"/>
  <c r="G6" i="9"/>
  <c r="G45" i="9" s="1"/>
  <c r="F6" i="9"/>
  <c r="F45" i="9" s="1"/>
  <c r="E6" i="9"/>
  <c r="E45" i="9" s="1"/>
  <c r="D6" i="9"/>
  <c r="D45" i="9" s="1"/>
  <c r="C6" i="9"/>
  <c r="B6" i="9"/>
  <c r="A6" i="9"/>
  <c r="AD44" i="9"/>
  <c r="AC5" i="9"/>
  <c r="AC44" i="9" s="1"/>
  <c r="AB5" i="9"/>
  <c r="AB44" i="9" s="1"/>
  <c r="AA5" i="9"/>
  <c r="AA44" i="9" s="1"/>
  <c r="Z5" i="9"/>
  <c r="Z44" i="9" s="1"/>
  <c r="Y5" i="9"/>
  <c r="Y44" i="9" s="1"/>
  <c r="X5" i="9"/>
  <c r="X44" i="9" s="1"/>
  <c r="W5" i="9"/>
  <c r="W44" i="9" s="1"/>
  <c r="V5" i="9"/>
  <c r="U5" i="9"/>
  <c r="U44" i="9" s="1"/>
  <c r="T5" i="9"/>
  <c r="T44" i="9" s="1"/>
  <c r="S5" i="9"/>
  <c r="S44" i="9" s="1"/>
  <c r="R5" i="9"/>
  <c r="R44" i="9" s="1"/>
  <c r="Q5" i="9"/>
  <c r="Q44" i="9" s="1"/>
  <c r="P5" i="9"/>
  <c r="P44" i="9" s="1"/>
  <c r="O5" i="9"/>
  <c r="O44" i="9" s="1"/>
  <c r="N5" i="9"/>
  <c r="N44" i="9" s="1"/>
  <c r="M5" i="9"/>
  <c r="M44" i="9" s="1"/>
  <c r="L5" i="9"/>
  <c r="L44" i="9" s="1"/>
  <c r="K5" i="9"/>
  <c r="K44" i="9" s="1"/>
  <c r="J5" i="9"/>
  <c r="J44" i="9" s="1"/>
  <c r="I5" i="9"/>
  <c r="I44" i="9" s="1"/>
  <c r="H5" i="9"/>
  <c r="H44" i="9" s="1"/>
  <c r="G5" i="9"/>
  <c r="G44" i="9" s="1"/>
  <c r="F5" i="9"/>
  <c r="F44" i="9" s="1"/>
  <c r="E5" i="9"/>
  <c r="E44" i="9" s="1"/>
  <c r="D5" i="9"/>
  <c r="D44" i="9" s="1"/>
  <c r="C5" i="9"/>
  <c r="B5" i="9"/>
  <c r="A5" i="9"/>
  <c r="AD43" i="9"/>
  <c r="AC4" i="9"/>
  <c r="AC43" i="9" s="1"/>
  <c r="AB4" i="9"/>
  <c r="AB43" i="9" s="1"/>
  <c r="AA4" i="9"/>
  <c r="AA43" i="9" s="1"/>
  <c r="Z4" i="9"/>
  <c r="Z43" i="9" s="1"/>
  <c r="Y4" i="9"/>
  <c r="Y43" i="9" s="1"/>
  <c r="X4" i="9"/>
  <c r="X43" i="9" s="1"/>
  <c r="W4" i="9"/>
  <c r="W43" i="9" s="1"/>
  <c r="V4" i="9"/>
  <c r="V43" i="9" s="1"/>
  <c r="U4" i="9"/>
  <c r="U43" i="9" s="1"/>
  <c r="T4" i="9"/>
  <c r="T43" i="9" s="1"/>
  <c r="S4" i="9"/>
  <c r="S43" i="9" s="1"/>
  <c r="R4" i="9"/>
  <c r="R43" i="9" s="1"/>
  <c r="Q4" i="9"/>
  <c r="Q43" i="9" s="1"/>
  <c r="P4" i="9"/>
  <c r="P43" i="9" s="1"/>
  <c r="O4" i="9"/>
  <c r="O43" i="9" s="1"/>
  <c r="N4" i="9"/>
  <c r="N43" i="9" s="1"/>
  <c r="M4" i="9"/>
  <c r="M43" i="9" s="1"/>
  <c r="L4" i="9"/>
  <c r="L43" i="9" s="1"/>
  <c r="K4" i="9"/>
  <c r="K43" i="9" s="1"/>
  <c r="J4" i="9"/>
  <c r="J43" i="9" s="1"/>
  <c r="I4" i="9"/>
  <c r="I43" i="9" s="1"/>
  <c r="H4" i="9"/>
  <c r="H43" i="9" s="1"/>
  <c r="G4" i="9"/>
  <c r="G43" i="9" s="1"/>
  <c r="F4" i="9"/>
  <c r="F43" i="9" s="1"/>
  <c r="E4" i="9"/>
  <c r="E43" i="9" s="1"/>
  <c r="D4" i="9"/>
  <c r="D43" i="9" s="1"/>
  <c r="C4" i="9"/>
  <c r="B4" i="9"/>
  <c r="A4" i="9"/>
  <c r="AD42" i="9"/>
  <c r="AC3" i="9"/>
  <c r="AC42" i="9" s="1"/>
  <c r="AB3" i="9"/>
  <c r="AB42" i="9" s="1"/>
  <c r="AA3" i="9"/>
  <c r="AA42" i="9" s="1"/>
  <c r="Z3" i="9"/>
  <c r="Y3" i="9"/>
  <c r="Y42" i="9" s="1"/>
  <c r="X3" i="9"/>
  <c r="X42" i="9" s="1"/>
  <c r="W3" i="9"/>
  <c r="W42" i="9" s="1"/>
  <c r="V3" i="9"/>
  <c r="V42" i="9" s="1"/>
  <c r="U3" i="9"/>
  <c r="U42" i="9" s="1"/>
  <c r="T3" i="9"/>
  <c r="T42" i="9" s="1"/>
  <c r="S3" i="9"/>
  <c r="S42" i="9" s="1"/>
  <c r="R3" i="9"/>
  <c r="R42" i="9" s="1"/>
  <c r="Q3" i="9"/>
  <c r="Q42" i="9" s="1"/>
  <c r="P3" i="9"/>
  <c r="P42" i="9" s="1"/>
  <c r="O3" i="9"/>
  <c r="O42" i="9" s="1"/>
  <c r="N3" i="9"/>
  <c r="N42" i="9" s="1"/>
  <c r="M3" i="9"/>
  <c r="M42" i="9" s="1"/>
  <c r="L3" i="9"/>
  <c r="L42" i="9" s="1"/>
  <c r="K3" i="9"/>
  <c r="K42" i="9" s="1"/>
  <c r="J3" i="9"/>
  <c r="J42" i="9" s="1"/>
  <c r="I3" i="9"/>
  <c r="I42" i="9" s="1"/>
  <c r="H3" i="9"/>
  <c r="H42" i="9" s="1"/>
  <c r="G3" i="9"/>
  <c r="G42" i="9" s="1"/>
  <c r="F3" i="9"/>
  <c r="F42" i="9" s="1"/>
  <c r="E3" i="9"/>
  <c r="E42" i="9" s="1"/>
  <c r="D3" i="9"/>
  <c r="D42" i="9" s="1"/>
  <c r="C3" i="9"/>
  <c r="B3" i="9"/>
  <c r="A3" i="9"/>
  <c r="AD41" i="9"/>
  <c r="AC2" i="9"/>
  <c r="AC41" i="9" s="1"/>
  <c r="AB2" i="9"/>
  <c r="AB41" i="9" s="1"/>
  <c r="AA2" i="9"/>
  <c r="AA41" i="9" s="1"/>
  <c r="Z2" i="9"/>
  <c r="Z41" i="9" s="1"/>
  <c r="Y2" i="9"/>
  <c r="Y41" i="9" s="1"/>
  <c r="X2" i="9"/>
  <c r="X41" i="9" s="1"/>
  <c r="W2" i="9"/>
  <c r="W41" i="9" s="1"/>
  <c r="V2" i="9"/>
  <c r="V41" i="9" s="1"/>
  <c r="U2" i="9"/>
  <c r="U41" i="9" s="1"/>
  <c r="T2" i="9"/>
  <c r="T41" i="9" s="1"/>
  <c r="S2" i="9"/>
  <c r="S41" i="9" s="1"/>
  <c r="R2" i="9"/>
  <c r="R41" i="9" s="1"/>
  <c r="Q2" i="9"/>
  <c r="Q41" i="9" s="1"/>
  <c r="P2" i="9"/>
  <c r="P41" i="9" s="1"/>
  <c r="O2" i="9"/>
  <c r="O41" i="9" s="1"/>
  <c r="N2" i="9"/>
  <c r="N41" i="9" s="1"/>
  <c r="M2" i="9"/>
  <c r="M41" i="9" s="1"/>
  <c r="L2" i="9"/>
  <c r="L41" i="9" s="1"/>
  <c r="K2" i="9"/>
  <c r="K41" i="9" s="1"/>
  <c r="J2" i="9"/>
  <c r="J41" i="9" s="1"/>
  <c r="I2" i="9"/>
  <c r="I41" i="9" s="1"/>
  <c r="H2" i="9"/>
  <c r="H41" i="9" s="1"/>
  <c r="G2" i="9"/>
  <c r="G41" i="9" s="1"/>
  <c r="F2" i="9"/>
  <c r="F41" i="9" s="1"/>
  <c r="E2" i="9"/>
  <c r="E41" i="9" s="1"/>
  <c r="D2" i="9"/>
  <c r="C2" i="9"/>
  <c r="B2" i="9"/>
  <c r="A2" i="9"/>
  <c r="AG37" i="8"/>
  <c r="AF37" i="8"/>
  <c r="AF76" i="8" s="1"/>
  <c r="AE37" i="8"/>
  <c r="AE76" i="8" s="1"/>
  <c r="AC37" i="8"/>
  <c r="AC76" i="8" s="1"/>
  <c r="AB37" i="8"/>
  <c r="AB76" i="8" s="1"/>
  <c r="AA37" i="8"/>
  <c r="AA76" i="8" s="1"/>
  <c r="Z37" i="8"/>
  <c r="Z76" i="8" s="1"/>
  <c r="Y37" i="8"/>
  <c r="Y76" i="8" s="1"/>
  <c r="X37" i="8"/>
  <c r="X76" i="8" s="1"/>
  <c r="W37" i="8"/>
  <c r="W76" i="8" s="1"/>
  <c r="V37" i="8"/>
  <c r="V76" i="8" s="1"/>
  <c r="U37" i="8"/>
  <c r="U76" i="8" s="1"/>
  <c r="T37" i="8"/>
  <c r="T76" i="8" s="1"/>
  <c r="S37" i="8"/>
  <c r="S76" i="8" s="1"/>
  <c r="R37" i="8"/>
  <c r="R76" i="8" s="1"/>
  <c r="Q37" i="8"/>
  <c r="Q76" i="8" s="1"/>
  <c r="P37" i="8"/>
  <c r="P76" i="8" s="1"/>
  <c r="O37" i="8"/>
  <c r="O76" i="8" s="1"/>
  <c r="N37" i="8"/>
  <c r="N76" i="8" s="1"/>
  <c r="M37" i="8"/>
  <c r="M76" i="8" s="1"/>
  <c r="L37" i="8"/>
  <c r="L76" i="8" s="1"/>
  <c r="K37" i="8"/>
  <c r="K76" i="8" s="1"/>
  <c r="J37" i="8"/>
  <c r="J76" i="8" s="1"/>
  <c r="I37" i="8"/>
  <c r="I76" i="8" s="1"/>
  <c r="H37" i="8"/>
  <c r="H76" i="8" s="1"/>
  <c r="G37" i="8"/>
  <c r="G76" i="8" s="1"/>
  <c r="F37" i="8"/>
  <c r="F76" i="8" s="1"/>
  <c r="E37" i="8"/>
  <c r="E76" i="8" s="1"/>
  <c r="D37" i="8"/>
  <c r="D76" i="8" s="1"/>
  <c r="C37" i="8"/>
  <c r="B37" i="8"/>
  <c r="A37" i="8"/>
  <c r="AG36" i="8"/>
  <c r="AF36" i="8"/>
  <c r="AF75" i="8" s="1"/>
  <c r="AE36" i="8"/>
  <c r="AE75" i="8" s="1"/>
  <c r="AC36" i="8"/>
  <c r="AC75" i="8" s="1"/>
  <c r="AB36" i="8"/>
  <c r="AB75" i="8" s="1"/>
  <c r="AA36" i="8"/>
  <c r="AA75" i="8" s="1"/>
  <c r="Z36" i="8"/>
  <c r="Z75" i="8" s="1"/>
  <c r="Y36" i="8"/>
  <c r="Y75" i="8" s="1"/>
  <c r="X36" i="8"/>
  <c r="X75" i="8" s="1"/>
  <c r="W36" i="8"/>
  <c r="W75" i="8" s="1"/>
  <c r="V36" i="8"/>
  <c r="V75" i="8" s="1"/>
  <c r="U36" i="8"/>
  <c r="U75" i="8" s="1"/>
  <c r="T36" i="8"/>
  <c r="T75" i="8" s="1"/>
  <c r="S36" i="8"/>
  <c r="S75" i="8" s="1"/>
  <c r="R36" i="8"/>
  <c r="R75" i="8" s="1"/>
  <c r="Q36" i="8"/>
  <c r="Q75" i="8" s="1"/>
  <c r="P36" i="8"/>
  <c r="P75" i="8" s="1"/>
  <c r="O36" i="8"/>
  <c r="O75" i="8" s="1"/>
  <c r="N36" i="8"/>
  <c r="N75" i="8" s="1"/>
  <c r="M36" i="8"/>
  <c r="M75" i="8" s="1"/>
  <c r="L36" i="8"/>
  <c r="L75" i="8" s="1"/>
  <c r="K36" i="8"/>
  <c r="K75" i="8" s="1"/>
  <c r="J36" i="8"/>
  <c r="J75" i="8" s="1"/>
  <c r="I36" i="8"/>
  <c r="I75" i="8" s="1"/>
  <c r="H36" i="8"/>
  <c r="H75" i="8" s="1"/>
  <c r="G36" i="8"/>
  <c r="G75" i="8" s="1"/>
  <c r="F36" i="8"/>
  <c r="F75" i="8" s="1"/>
  <c r="E36" i="8"/>
  <c r="E75" i="8" s="1"/>
  <c r="D36" i="8"/>
  <c r="D75" i="8" s="1"/>
  <c r="C36" i="8"/>
  <c r="B36" i="8"/>
  <c r="A36" i="8"/>
  <c r="AG35" i="8"/>
  <c r="AF35" i="8"/>
  <c r="AF74" i="8" s="1"/>
  <c r="AE35" i="8"/>
  <c r="AE74" i="8" s="1"/>
  <c r="AC35" i="8"/>
  <c r="AC74" i="8" s="1"/>
  <c r="AB35" i="8"/>
  <c r="AB74" i="8" s="1"/>
  <c r="AA35" i="8"/>
  <c r="AA74" i="8" s="1"/>
  <c r="Z35" i="8"/>
  <c r="Z74" i="8" s="1"/>
  <c r="Y35" i="8"/>
  <c r="Y74" i="8" s="1"/>
  <c r="X35" i="8"/>
  <c r="X74" i="8" s="1"/>
  <c r="W35" i="8"/>
  <c r="W74" i="8" s="1"/>
  <c r="V35" i="8"/>
  <c r="V74" i="8" s="1"/>
  <c r="U35" i="8"/>
  <c r="U74" i="8" s="1"/>
  <c r="T35" i="8"/>
  <c r="T74" i="8" s="1"/>
  <c r="S35" i="8"/>
  <c r="S74" i="8" s="1"/>
  <c r="R35" i="8"/>
  <c r="R74" i="8" s="1"/>
  <c r="Q35" i="8"/>
  <c r="Q74" i="8" s="1"/>
  <c r="P35" i="8"/>
  <c r="P74" i="8" s="1"/>
  <c r="O35" i="8"/>
  <c r="O74" i="8" s="1"/>
  <c r="N35" i="8"/>
  <c r="N74" i="8" s="1"/>
  <c r="M35" i="8"/>
  <c r="M74" i="8" s="1"/>
  <c r="L35" i="8"/>
  <c r="L74" i="8" s="1"/>
  <c r="K35" i="8"/>
  <c r="K74" i="8" s="1"/>
  <c r="J35" i="8"/>
  <c r="J74" i="8" s="1"/>
  <c r="I35" i="8"/>
  <c r="I74" i="8" s="1"/>
  <c r="H35" i="8"/>
  <c r="H74" i="8" s="1"/>
  <c r="G35" i="8"/>
  <c r="G74" i="8" s="1"/>
  <c r="F35" i="8"/>
  <c r="F74" i="8" s="1"/>
  <c r="E35" i="8"/>
  <c r="E74" i="8" s="1"/>
  <c r="D35" i="8"/>
  <c r="D74" i="8" s="1"/>
  <c r="C35" i="8"/>
  <c r="B35" i="8"/>
  <c r="A35" i="8"/>
  <c r="AG34" i="8"/>
  <c r="AF34" i="8"/>
  <c r="AF73" i="8" s="1"/>
  <c r="AE34" i="8"/>
  <c r="AE73" i="8" s="1"/>
  <c r="AC34" i="8"/>
  <c r="AC73" i="8" s="1"/>
  <c r="AB34" i="8"/>
  <c r="AB73" i="8" s="1"/>
  <c r="AA34" i="8"/>
  <c r="AA73" i="8" s="1"/>
  <c r="Z34" i="8"/>
  <c r="Z73" i="8" s="1"/>
  <c r="Y34" i="8"/>
  <c r="Y73" i="8" s="1"/>
  <c r="X34" i="8"/>
  <c r="X73" i="8" s="1"/>
  <c r="W34" i="8"/>
  <c r="W73" i="8" s="1"/>
  <c r="V34" i="8"/>
  <c r="V73" i="8" s="1"/>
  <c r="U34" i="8"/>
  <c r="U73" i="8" s="1"/>
  <c r="T34" i="8"/>
  <c r="T73" i="8" s="1"/>
  <c r="S34" i="8"/>
  <c r="S73" i="8" s="1"/>
  <c r="R34" i="8"/>
  <c r="R73" i="8" s="1"/>
  <c r="Q34" i="8"/>
  <c r="Q73" i="8" s="1"/>
  <c r="P34" i="8"/>
  <c r="P73" i="8" s="1"/>
  <c r="O34" i="8"/>
  <c r="O73" i="8" s="1"/>
  <c r="N34" i="8"/>
  <c r="N73" i="8" s="1"/>
  <c r="M34" i="8"/>
  <c r="M73" i="8" s="1"/>
  <c r="L34" i="8"/>
  <c r="L73" i="8" s="1"/>
  <c r="K34" i="8"/>
  <c r="K73" i="8" s="1"/>
  <c r="J34" i="8"/>
  <c r="J73" i="8" s="1"/>
  <c r="I34" i="8"/>
  <c r="I73" i="8" s="1"/>
  <c r="H34" i="8"/>
  <c r="H73" i="8" s="1"/>
  <c r="G34" i="8"/>
  <c r="G73" i="8" s="1"/>
  <c r="F34" i="8"/>
  <c r="F73" i="8" s="1"/>
  <c r="E34" i="8"/>
  <c r="E73" i="8" s="1"/>
  <c r="D34" i="8"/>
  <c r="D73" i="8" s="1"/>
  <c r="C34" i="8"/>
  <c r="B34" i="8"/>
  <c r="A34" i="8"/>
  <c r="AG33" i="8"/>
  <c r="AF33" i="8"/>
  <c r="AF72" i="8" s="1"/>
  <c r="AE33" i="8"/>
  <c r="AE72" i="8" s="1"/>
  <c r="AC33" i="8"/>
  <c r="AC72" i="8" s="1"/>
  <c r="AB33" i="8"/>
  <c r="AB72" i="8" s="1"/>
  <c r="AA33" i="8"/>
  <c r="AA72" i="8" s="1"/>
  <c r="Z33" i="8"/>
  <c r="Z72" i="8" s="1"/>
  <c r="Y33" i="8"/>
  <c r="Y72" i="8" s="1"/>
  <c r="X33" i="8"/>
  <c r="X72" i="8" s="1"/>
  <c r="W33" i="8"/>
  <c r="W72" i="8" s="1"/>
  <c r="V33" i="8"/>
  <c r="V72" i="8" s="1"/>
  <c r="U33" i="8"/>
  <c r="U72" i="8" s="1"/>
  <c r="T33" i="8"/>
  <c r="T72" i="8" s="1"/>
  <c r="S33" i="8"/>
  <c r="S72" i="8" s="1"/>
  <c r="R33" i="8"/>
  <c r="R72" i="8" s="1"/>
  <c r="Q33" i="8"/>
  <c r="Q72" i="8" s="1"/>
  <c r="P33" i="8"/>
  <c r="P72" i="8" s="1"/>
  <c r="O33" i="8"/>
  <c r="O72" i="8" s="1"/>
  <c r="N33" i="8"/>
  <c r="N72" i="8" s="1"/>
  <c r="M33" i="8"/>
  <c r="M72" i="8" s="1"/>
  <c r="L33" i="8"/>
  <c r="L72" i="8" s="1"/>
  <c r="K33" i="8"/>
  <c r="K72" i="8" s="1"/>
  <c r="J33" i="8"/>
  <c r="J72" i="8" s="1"/>
  <c r="I33" i="8"/>
  <c r="I72" i="8" s="1"/>
  <c r="H33" i="8"/>
  <c r="H72" i="8" s="1"/>
  <c r="G33" i="8"/>
  <c r="G72" i="8" s="1"/>
  <c r="F33" i="8"/>
  <c r="F72" i="8" s="1"/>
  <c r="E33" i="8"/>
  <c r="E72" i="8" s="1"/>
  <c r="D33" i="8"/>
  <c r="D72" i="8" s="1"/>
  <c r="C33" i="8"/>
  <c r="B33" i="8"/>
  <c r="A33" i="8"/>
  <c r="AG32" i="8"/>
  <c r="AF32" i="8"/>
  <c r="AF71" i="8" s="1"/>
  <c r="AE32" i="8"/>
  <c r="AE71" i="8" s="1"/>
  <c r="AC32" i="8"/>
  <c r="AC71" i="8" s="1"/>
  <c r="AB32" i="8"/>
  <c r="AB71" i="8" s="1"/>
  <c r="AA32" i="8"/>
  <c r="AA71" i="8" s="1"/>
  <c r="Z32" i="8"/>
  <c r="Z71" i="8" s="1"/>
  <c r="Y32" i="8"/>
  <c r="Y71" i="8" s="1"/>
  <c r="X32" i="8"/>
  <c r="X71" i="8" s="1"/>
  <c r="W32" i="8"/>
  <c r="W71" i="8" s="1"/>
  <c r="V32" i="8"/>
  <c r="V71" i="8" s="1"/>
  <c r="U32" i="8"/>
  <c r="U71" i="8" s="1"/>
  <c r="T32" i="8"/>
  <c r="T71" i="8" s="1"/>
  <c r="S32" i="8"/>
  <c r="S71" i="8" s="1"/>
  <c r="R32" i="8"/>
  <c r="R71" i="8" s="1"/>
  <c r="Q32" i="8"/>
  <c r="Q71" i="8" s="1"/>
  <c r="P32" i="8"/>
  <c r="P71" i="8" s="1"/>
  <c r="O32" i="8"/>
  <c r="O71" i="8" s="1"/>
  <c r="N32" i="8"/>
  <c r="N71" i="8" s="1"/>
  <c r="M32" i="8"/>
  <c r="M71" i="8" s="1"/>
  <c r="L32" i="8"/>
  <c r="L71" i="8" s="1"/>
  <c r="K32" i="8"/>
  <c r="K71" i="8" s="1"/>
  <c r="J32" i="8"/>
  <c r="J71" i="8" s="1"/>
  <c r="I32" i="8"/>
  <c r="I71" i="8" s="1"/>
  <c r="H32" i="8"/>
  <c r="H71" i="8" s="1"/>
  <c r="G32" i="8"/>
  <c r="G71" i="8" s="1"/>
  <c r="F32" i="8"/>
  <c r="F71" i="8" s="1"/>
  <c r="E32" i="8"/>
  <c r="E71" i="8" s="1"/>
  <c r="D32" i="8"/>
  <c r="D71" i="8" s="1"/>
  <c r="C32" i="8"/>
  <c r="B32" i="8"/>
  <c r="A32" i="8"/>
  <c r="AG31" i="8"/>
  <c r="AF31" i="8"/>
  <c r="AF70" i="8" s="1"/>
  <c r="AE31" i="8"/>
  <c r="AE70" i="8" s="1"/>
  <c r="AC31" i="8"/>
  <c r="AC70" i="8" s="1"/>
  <c r="AB31" i="8"/>
  <c r="AB70" i="8" s="1"/>
  <c r="AA31" i="8"/>
  <c r="AA70" i="8" s="1"/>
  <c r="Z31" i="8"/>
  <c r="Z70" i="8" s="1"/>
  <c r="Y31" i="8"/>
  <c r="Y70" i="8" s="1"/>
  <c r="X31" i="8"/>
  <c r="X70" i="8" s="1"/>
  <c r="W31" i="8"/>
  <c r="W70" i="8" s="1"/>
  <c r="V31" i="8"/>
  <c r="V70" i="8" s="1"/>
  <c r="U31" i="8"/>
  <c r="U70" i="8" s="1"/>
  <c r="T31" i="8"/>
  <c r="T70" i="8" s="1"/>
  <c r="S31" i="8"/>
  <c r="S70" i="8" s="1"/>
  <c r="R31" i="8"/>
  <c r="R70" i="8" s="1"/>
  <c r="Q31" i="8"/>
  <c r="Q70" i="8" s="1"/>
  <c r="P31" i="8"/>
  <c r="P70" i="8" s="1"/>
  <c r="O31" i="8"/>
  <c r="O70" i="8" s="1"/>
  <c r="N31" i="8"/>
  <c r="N70" i="8" s="1"/>
  <c r="M31" i="8"/>
  <c r="M70" i="8" s="1"/>
  <c r="L31" i="8"/>
  <c r="L70" i="8" s="1"/>
  <c r="K31" i="8"/>
  <c r="K70" i="8" s="1"/>
  <c r="J31" i="8"/>
  <c r="J70" i="8" s="1"/>
  <c r="I31" i="8"/>
  <c r="I70" i="8" s="1"/>
  <c r="H31" i="8"/>
  <c r="H70" i="8" s="1"/>
  <c r="G31" i="8"/>
  <c r="G70" i="8" s="1"/>
  <c r="F31" i="8"/>
  <c r="F70" i="8" s="1"/>
  <c r="E31" i="8"/>
  <c r="E70" i="8" s="1"/>
  <c r="D31" i="8"/>
  <c r="D70" i="8" s="1"/>
  <c r="C31" i="8"/>
  <c r="B31" i="8"/>
  <c r="A31" i="8"/>
  <c r="AG30" i="8"/>
  <c r="AF30" i="8"/>
  <c r="AF69" i="8" s="1"/>
  <c r="AE30" i="8"/>
  <c r="AE69" i="8" s="1"/>
  <c r="AC30" i="8"/>
  <c r="AC69" i="8" s="1"/>
  <c r="AB30" i="8"/>
  <c r="AB69" i="8" s="1"/>
  <c r="AA30" i="8"/>
  <c r="AA69" i="8" s="1"/>
  <c r="Z30" i="8"/>
  <c r="Z69" i="8" s="1"/>
  <c r="Y30" i="8"/>
  <c r="Y69" i="8" s="1"/>
  <c r="X30" i="8"/>
  <c r="X69" i="8" s="1"/>
  <c r="W30" i="8"/>
  <c r="W69" i="8" s="1"/>
  <c r="V30" i="8"/>
  <c r="V69" i="8" s="1"/>
  <c r="U30" i="8"/>
  <c r="U69" i="8" s="1"/>
  <c r="T30" i="8"/>
  <c r="T69" i="8" s="1"/>
  <c r="S30" i="8"/>
  <c r="S69" i="8" s="1"/>
  <c r="R30" i="8"/>
  <c r="R69" i="8" s="1"/>
  <c r="Q30" i="8"/>
  <c r="Q69" i="8" s="1"/>
  <c r="P30" i="8"/>
  <c r="P69" i="8" s="1"/>
  <c r="O30" i="8"/>
  <c r="O69" i="8" s="1"/>
  <c r="N30" i="8"/>
  <c r="N69" i="8" s="1"/>
  <c r="M30" i="8"/>
  <c r="M69" i="8" s="1"/>
  <c r="L30" i="8"/>
  <c r="L69" i="8" s="1"/>
  <c r="K30" i="8"/>
  <c r="K69" i="8" s="1"/>
  <c r="J30" i="8"/>
  <c r="J69" i="8" s="1"/>
  <c r="I30" i="8"/>
  <c r="I69" i="8" s="1"/>
  <c r="H30" i="8"/>
  <c r="H69" i="8" s="1"/>
  <c r="G30" i="8"/>
  <c r="G69" i="8" s="1"/>
  <c r="F30" i="8"/>
  <c r="F69" i="8" s="1"/>
  <c r="E30" i="8"/>
  <c r="E69" i="8" s="1"/>
  <c r="D30" i="8"/>
  <c r="D69" i="8" s="1"/>
  <c r="C30" i="8"/>
  <c r="B30" i="8"/>
  <c r="A30" i="8"/>
  <c r="AG29" i="8"/>
  <c r="AF29" i="8"/>
  <c r="AF68" i="8" s="1"/>
  <c r="AE29" i="8"/>
  <c r="AE68" i="8" s="1"/>
  <c r="AC29" i="8"/>
  <c r="AC68" i="8" s="1"/>
  <c r="AB29" i="8"/>
  <c r="AB68" i="8" s="1"/>
  <c r="AA29" i="8"/>
  <c r="AA68" i="8" s="1"/>
  <c r="Z29" i="8"/>
  <c r="Z68" i="8" s="1"/>
  <c r="Y29" i="8"/>
  <c r="Y68" i="8" s="1"/>
  <c r="X29" i="8"/>
  <c r="X68" i="8" s="1"/>
  <c r="W29" i="8"/>
  <c r="W68" i="8" s="1"/>
  <c r="V29" i="8"/>
  <c r="V68" i="8" s="1"/>
  <c r="U29" i="8"/>
  <c r="U68" i="8" s="1"/>
  <c r="T29" i="8"/>
  <c r="T68" i="8" s="1"/>
  <c r="S29" i="8"/>
  <c r="S68" i="8" s="1"/>
  <c r="R29" i="8"/>
  <c r="R68" i="8" s="1"/>
  <c r="Q29" i="8"/>
  <c r="Q68" i="8" s="1"/>
  <c r="P29" i="8"/>
  <c r="P68" i="8" s="1"/>
  <c r="O29" i="8"/>
  <c r="O68" i="8" s="1"/>
  <c r="N29" i="8"/>
  <c r="N68" i="8" s="1"/>
  <c r="M29" i="8"/>
  <c r="M68" i="8" s="1"/>
  <c r="L29" i="8"/>
  <c r="L68" i="8" s="1"/>
  <c r="K29" i="8"/>
  <c r="K68" i="8" s="1"/>
  <c r="J29" i="8"/>
  <c r="J68" i="8" s="1"/>
  <c r="I29" i="8"/>
  <c r="I68" i="8" s="1"/>
  <c r="H29" i="8"/>
  <c r="H68" i="8" s="1"/>
  <c r="G29" i="8"/>
  <c r="G68" i="8" s="1"/>
  <c r="F29" i="8"/>
  <c r="F68" i="8" s="1"/>
  <c r="E29" i="8"/>
  <c r="E68" i="8" s="1"/>
  <c r="D29" i="8"/>
  <c r="D68" i="8" s="1"/>
  <c r="C29" i="8"/>
  <c r="B29" i="8"/>
  <c r="A29" i="8"/>
  <c r="AG28" i="8"/>
  <c r="AF28" i="8"/>
  <c r="AF67" i="8" s="1"/>
  <c r="AE28" i="8"/>
  <c r="AE67" i="8" s="1"/>
  <c r="AC28" i="8"/>
  <c r="AC67" i="8" s="1"/>
  <c r="AB28" i="8"/>
  <c r="AB67" i="8" s="1"/>
  <c r="AA28" i="8"/>
  <c r="AA67" i="8" s="1"/>
  <c r="Z28" i="8"/>
  <c r="Z67" i="8" s="1"/>
  <c r="Y28" i="8"/>
  <c r="Y67" i="8" s="1"/>
  <c r="X28" i="8"/>
  <c r="X67" i="8" s="1"/>
  <c r="W28" i="8"/>
  <c r="W67" i="8" s="1"/>
  <c r="V28" i="8"/>
  <c r="V67" i="8" s="1"/>
  <c r="U28" i="8"/>
  <c r="U67" i="8" s="1"/>
  <c r="T28" i="8"/>
  <c r="T67" i="8" s="1"/>
  <c r="S28" i="8"/>
  <c r="S67" i="8" s="1"/>
  <c r="R28" i="8"/>
  <c r="R67" i="8" s="1"/>
  <c r="Q28" i="8"/>
  <c r="Q67" i="8" s="1"/>
  <c r="P28" i="8"/>
  <c r="P67" i="8" s="1"/>
  <c r="O28" i="8"/>
  <c r="O67" i="8" s="1"/>
  <c r="N28" i="8"/>
  <c r="N67" i="8" s="1"/>
  <c r="M28" i="8"/>
  <c r="M67" i="8" s="1"/>
  <c r="L28" i="8"/>
  <c r="L67" i="8" s="1"/>
  <c r="K28" i="8"/>
  <c r="K67" i="8" s="1"/>
  <c r="J28" i="8"/>
  <c r="J67" i="8" s="1"/>
  <c r="I28" i="8"/>
  <c r="I67" i="8" s="1"/>
  <c r="H28" i="8"/>
  <c r="H67" i="8" s="1"/>
  <c r="G28" i="8"/>
  <c r="G67" i="8" s="1"/>
  <c r="F28" i="8"/>
  <c r="F67" i="8" s="1"/>
  <c r="E28" i="8"/>
  <c r="E67" i="8" s="1"/>
  <c r="D28" i="8"/>
  <c r="D67" i="8" s="1"/>
  <c r="C28" i="8"/>
  <c r="B28" i="8"/>
  <c r="A28" i="8"/>
  <c r="AG27" i="8"/>
  <c r="AF27" i="8"/>
  <c r="AF66" i="8" s="1"/>
  <c r="AE27" i="8"/>
  <c r="AE66" i="8" s="1"/>
  <c r="AC27" i="8"/>
  <c r="AC66" i="8" s="1"/>
  <c r="AB27" i="8"/>
  <c r="AB66" i="8" s="1"/>
  <c r="AA27" i="8"/>
  <c r="AA66" i="8" s="1"/>
  <c r="Z27" i="8"/>
  <c r="Z66" i="8" s="1"/>
  <c r="Y27" i="8"/>
  <c r="Y66" i="8" s="1"/>
  <c r="X27" i="8"/>
  <c r="X66" i="8" s="1"/>
  <c r="W27" i="8"/>
  <c r="W66" i="8" s="1"/>
  <c r="V27" i="8"/>
  <c r="V66" i="8" s="1"/>
  <c r="U27" i="8"/>
  <c r="U66" i="8" s="1"/>
  <c r="T27" i="8"/>
  <c r="T66" i="8" s="1"/>
  <c r="S27" i="8"/>
  <c r="S66" i="8" s="1"/>
  <c r="R27" i="8"/>
  <c r="R66" i="8" s="1"/>
  <c r="Q27" i="8"/>
  <c r="Q66" i="8" s="1"/>
  <c r="P27" i="8"/>
  <c r="P66" i="8" s="1"/>
  <c r="O27" i="8"/>
  <c r="O66" i="8" s="1"/>
  <c r="N27" i="8"/>
  <c r="N66" i="8" s="1"/>
  <c r="M27" i="8"/>
  <c r="M66" i="8" s="1"/>
  <c r="L27" i="8"/>
  <c r="L66" i="8" s="1"/>
  <c r="K27" i="8"/>
  <c r="K66" i="8" s="1"/>
  <c r="J27" i="8"/>
  <c r="J66" i="8" s="1"/>
  <c r="I27" i="8"/>
  <c r="I66" i="8" s="1"/>
  <c r="H27" i="8"/>
  <c r="H66" i="8" s="1"/>
  <c r="G27" i="8"/>
  <c r="G66" i="8" s="1"/>
  <c r="F27" i="8"/>
  <c r="F66" i="8" s="1"/>
  <c r="E27" i="8"/>
  <c r="E66" i="8" s="1"/>
  <c r="D27" i="8"/>
  <c r="D66" i="8" s="1"/>
  <c r="C27" i="8"/>
  <c r="B27" i="8"/>
  <c r="A27" i="8"/>
  <c r="AG26" i="8"/>
  <c r="AF26" i="8"/>
  <c r="AF65" i="8" s="1"/>
  <c r="AE26" i="8"/>
  <c r="AE65" i="8" s="1"/>
  <c r="AC26" i="8"/>
  <c r="AC65" i="8" s="1"/>
  <c r="AB26" i="8"/>
  <c r="AB65" i="8" s="1"/>
  <c r="AA26" i="8"/>
  <c r="AA65" i="8" s="1"/>
  <c r="Z26" i="8"/>
  <c r="Z65" i="8" s="1"/>
  <c r="Y26" i="8"/>
  <c r="Y65" i="8" s="1"/>
  <c r="X26" i="8"/>
  <c r="X65" i="8" s="1"/>
  <c r="W26" i="8"/>
  <c r="W65" i="8" s="1"/>
  <c r="V26" i="8"/>
  <c r="V65" i="8" s="1"/>
  <c r="U26" i="8"/>
  <c r="U65" i="8" s="1"/>
  <c r="T26" i="8"/>
  <c r="T65" i="8" s="1"/>
  <c r="S26" i="8"/>
  <c r="S65" i="8" s="1"/>
  <c r="R26" i="8"/>
  <c r="R65" i="8" s="1"/>
  <c r="Q26" i="8"/>
  <c r="Q65" i="8" s="1"/>
  <c r="P26" i="8"/>
  <c r="P65" i="8" s="1"/>
  <c r="O26" i="8"/>
  <c r="O65" i="8" s="1"/>
  <c r="N26" i="8"/>
  <c r="N65" i="8" s="1"/>
  <c r="M26" i="8"/>
  <c r="M65" i="8" s="1"/>
  <c r="L26" i="8"/>
  <c r="L65" i="8" s="1"/>
  <c r="K26" i="8"/>
  <c r="K65" i="8" s="1"/>
  <c r="J26" i="8"/>
  <c r="J65" i="8" s="1"/>
  <c r="I26" i="8"/>
  <c r="I65" i="8" s="1"/>
  <c r="H26" i="8"/>
  <c r="H65" i="8" s="1"/>
  <c r="G26" i="8"/>
  <c r="G65" i="8" s="1"/>
  <c r="F26" i="8"/>
  <c r="F65" i="8" s="1"/>
  <c r="E26" i="8"/>
  <c r="E65" i="8" s="1"/>
  <c r="D26" i="8"/>
  <c r="D65" i="8" s="1"/>
  <c r="C26" i="8"/>
  <c r="B26" i="8"/>
  <c r="A26" i="8"/>
  <c r="AG25" i="8"/>
  <c r="AF25" i="8"/>
  <c r="AF64" i="8" s="1"/>
  <c r="AE25" i="8"/>
  <c r="AE64" i="8" s="1"/>
  <c r="AC25" i="8"/>
  <c r="AC64" i="8" s="1"/>
  <c r="AB25" i="8"/>
  <c r="AB64" i="8" s="1"/>
  <c r="AA25" i="8"/>
  <c r="AA64" i="8" s="1"/>
  <c r="Z25" i="8"/>
  <c r="Z64" i="8" s="1"/>
  <c r="Y25" i="8"/>
  <c r="Y64" i="8" s="1"/>
  <c r="X25" i="8"/>
  <c r="X64" i="8" s="1"/>
  <c r="W25" i="8"/>
  <c r="W64" i="8" s="1"/>
  <c r="V25" i="8"/>
  <c r="V64" i="8" s="1"/>
  <c r="U25" i="8"/>
  <c r="U64" i="8" s="1"/>
  <c r="T25" i="8"/>
  <c r="T64" i="8" s="1"/>
  <c r="S25" i="8"/>
  <c r="S64" i="8" s="1"/>
  <c r="R25" i="8"/>
  <c r="R64" i="8" s="1"/>
  <c r="Q25" i="8"/>
  <c r="Q64" i="8" s="1"/>
  <c r="P25" i="8"/>
  <c r="P64" i="8" s="1"/>
  <c r="O25" i="8"/>
  <c r="O64" i="8" s="1"/>
  <c r="N25" i="8"/>
  <c r="M25" i="8"/>
  <c r="M64" i="8" s="1"/>
  <c r="L25" i="8"/>
  <c r="L64" i="8" s="1"/>
  <c r="K25" i="8"/>
  <c r="K64" i="8" s="1"/>
  <c r="J25" i="8"/>
  <c r="J64" i="8" s="1"/>
  <c r="I25" i="8"/>
  <c r="I64" i="8" s="1"/>
  <c r="H25" i="8"/>
  <c r="H64" i="8" s="1"/>
  <c r="G25" i="8"/>
  <c r="G64" i="8" s="1"/>
  <c r="F25" i="8"/>
  <c r="F64" i="8" s="1"/>
  <c r="E25" i="8"/>
  <c r="E64" i="8" s="1"/>
  <c r="D25" i="8"/>
  <c r="D64" i="8" s="1"/>
  <c r="C25" i="8"/>
  <c r="B25" i="8"/>
  <c r="A25" i="8"/>
  <c r="AG24" i="8"/>
  <c r="AF24" i="8"/>
  <c r="AF63" i="8" s="1"/>
  <c r="AE24" i="8"/>
  <c r="AE63" i="8" s="1"/>
  <c r="AC24" i="8"/>
  <c r="AC63" i="8" s="1"/>
  <c r="AB24" i="8"/>
  <c r="AB63" i="8" s="1"/>
  <c r="AA24" i="8"/>
  <c r="AA63" i="8" s="1"/>
  <c r="Z24" i="8"/>
  <c r="Z63" i="8" s="1"/>
  <c r="Y24" i="8"/>
  <c r="Y63" i="8" s="1"/>
  <c r="X24" i="8"/>
  <c r="X63" i="8" s="1"/>
  <c r="W24" i="8"/>
  <c r="W63" i="8" s="1"/>
  <c r="V24" i="8"/>
  <c r="V63" i="8" s="1"/>
  <c r="U24" i="8"/>
  <c r="U63" i="8" s="1"/>
  <c r="T24" i="8"/>
  <c r="T63" i="8" s="1"/>
  <c r="S24" i="8"/>
  <c r="S63" i="8" s="1"/>
  <c r="R24" i="8"/>
  <c r="R63" i="8" s="1"/>
  <c r="Q24" i="8"/>
  <c r="Q63" i="8" s="1"/>
  <c r="P24" i="8"/>
  <c r="P63" i="8" s="1"/>
  <c r="O24" i="8"/>
  <c r="O63" i="8" s="1"/>
  <c r="N24" i="8"/>
  <c r="N63" i="8" s="1"/>
  <c r="M24" i="8"/>
  <c r="M63" i="8" s="1"/>
  <c r="L24" i="8"/>
  <c r="L63" i="8" s="1"/>
  <c r="K24" i="8"/>
  <c r="K63" i="8" s="1"/>
  <c r="J24" i="8"/>
  <c r="J63" i="8" s="1"/>
  <c r="I24" i="8"/>
  <c r="I63" i="8" s="1"/>
  <c r="H24" i="8"/>
  <c r="H63" i="8" s="1"/>
  <c r="G24" i="8"/>
  <c r="G63" i="8" s="1"/>
  <c r="F24" i="8"/>
  <c r="F63" i="8" s="1"/>
  <c r="E24" i="8"/>
  <c r="E63" i="8" s="1"/>
  <c r="D24" i="8"/>
  <c r="D63" i="8" s="1"/>
  <c r="C24" i="8"/>
  <c r="B24" i="8"/>
  <c r="A24" i="8"/>
  <c r="AF23" i="8"/>
  <c r="AF62" i="8" s="1"/>
  <c r="AE23" i="8"/>
  <c r="AE62" i="8" s="1"/>
  <c r="AC23" i="8"/>
  <c r="AC62" i="8" s="1"/>
  <c r="AB23" i="8"/>
  <c r="AB62" i="8" s="1"/>
  <c r="AA23" i="8"/>
  <c r="AA62" i="8" s="1"/>
  <c r="Z23" i="8"/>
  <c r="Z62" i="8" s="1"/>
  <c r="Y23" i="8"/>
  <c r="Y62" i="8" s="1"/>
  <c r="X23" i="8"/>
  <c r="X62" i="8" s="1"/>
  <c r="W23" i="8"/>
  <c r="W62" i="8" s="1"/>
  <c r="V23" i="8"/>
  <c r="V62" i="8" s="1"/>
  <c r="U23" i="8"/>
  <c r="U62" i="8" s="1"/>
  <c r="T23" i="8"/>
  <c r="T62" i="8" s="1"/>
  <c r="S23" i="8"/>
  <c r="S62" i="8" s="1"/>
  <c r="R23" i="8"/>
  <c r="R62" i="8" s="1"/>
  <c r="Q23" i="8"/>
  <c r="Q62" i="8" s="1"/>
  <c r="P23" i="8"/>
  <c r="P62" i="8" s="1"/>
  <c r="O23" i="8"/>
  <c r="O62" i="8" s="1"/>
  <c r="N23" i="8"/>
  <c r="N62" i="8" s="1"/>
  <c r="M23" i="8"/>
  <c r="M62" i="8" s="1"/>
  <c r="L23" i="8"/>
  <c r="L62" i="8" s="1"/>
  <c r="K23" i="8"/>
  <c r="K62" i="8" s="1"/>
  <c r="J23" i="8"/>
  <c r="J62" i="8" s="1"/>
  <c r="I23" i="8"/>
  <c r="I62" i="8" s="1"/>
  <c r="H23" i="8"/>
  <c r="H62" i="8" s="1"/>
  <c r="G23" i="8"/>
  <c r="G62" i="8" s="1"/>
  <c r="F23" i="8"/>
  <c r="F62" i="8" s="1"/>
  <c r="E23" i="8"/>
  <c r="E62" i="8" s="1"/>
  <c r="D23" i="8"/>
  <c r="D62" i="8" s="1"/>
  <c r="C23" i="8"/>
  <c r="B23" i="8"/>
  <c r="A23" i="8"/>
  <c r="AH23" i="8" s="1"/>
  <c r="AG22" i="8"/>
  <c r="AF22" i="8"/>
  <c r="AF61" i="8" s="1"/>
  <c r="AE22" i="8"/>
  <c r="AE61" i="8" s="1"/>
  <c r="AC22" i="8"/>
  <c r="AC61" i="8" s="1"/>
  <c r="AB22" i="8"/>
  <c r="AB61" i="8" s="1"/>
  <c r="AA22" i="8"/>
  <c r="AA61" i="8" s="1"/>
  <c r="Z22" i="8"/>
  <c r="Z61" i="8" s="1"/>
  <c r="Y22" i="8"/>
  <c r="Y61" i="8" s="1"/>
  <c r="X22" i="8"/>
  <c r="X61" i="8" s="1"/>
  <c r="W22" i="8"/>
  <c r="W61" i="8" s="1"/>
  <c r="V22" i="8"/>
  <c r="V61" i="8" s="1"/>
  <c r="U22" i="8"/>
  <c r="U61" i="8" s="1"/>
  <c r="T22" i="8"/>
  <c r="T61" i="8" s="1"/>
  <c r="S22" i="8"/>
  <c r="S61" i="8" s="1"/>
  <c r="R22" i="8"/>
  <c r="R61" i="8" s="1"/>
  <c r="Q22" i="8"/>
  <c r="Q61" i="8" s="1"/>
  <c r="P22" i="8"/>
  <c r="P61" i="8" s="1"/>
  <c r="O22" i="8"/>
  <c r="O61" i="8" s="1"/>
  <c r="N22" i="8"/>
  <c r="N61" i="8" s="1"/>
  <c r="M22" i="8"/>
  <c r="M61" i="8" s="1"/>
  <c r="L22" i="8"/>
  <c r="L61" i="8" s="1"/>
  <c r="K22" i="8"/>
  <c r="K61" i="8" s="1"/>
  <c r="J22" i="8"/>
  <c r="J61" i="8" s="1"/>
  <c r="I22" i="8"/>
  <c r="I61" i="8" s="1"/>
  <c r="H22" i="8"/>
  <c r="H61" i="8" s="1"/>
  <c r="G22" i="8"/>
  <c r="G61" i="8" s="1"/>
  <c r="F22" i="8"/>
  <c r="F61" i="8" s="1"/>
  <c r="E22" i="8"/>
  <c r="E61" i="8" s="1"/>
  <c r="D22" i="8"/>
  <c r="D61" i="8" s="1"/>
  <c r="C22" i="8"/>
  <c r="B22" i="8"/>
  <c r="A22" i="8"/>
  <c r="AG21" i="8"/>
  <c r="AF21" i="8"/>
  <c r="AF60" i="8" s="1"/>
  <c r="AE21" i="8"/>
  <c r="AE60" i="8" s="1"/>
  <c r="AC21" i="8"/>
  <c r="AC60" i="8" s="1"/>
  <c r="AB21" i="8"/>
  <c r="AB60" i="8" s="1"/>
  <c r="AA21" i="8"/>
  <c r="AA60" i="8" s="1"/>
  <c r="Z21" i="8"/>
  <c r="Z60" i="8" s="1"/>
  <c r="Y21" i="8"/>
  <c r="Y60" i="8" s="1"/>
  <c r="X21" i="8"/>
  <c r="X60" i="8" s="1"/>
  <c r="W21" i="8"/>
  <c r="W60" i="8" s="1"/>
  <c r="V21" i="8"/>
  <c r="V60" i="8" s="1"/>
  <c r="U21" i="8"/>
  <c r="U60" i="8" s="1"/>
  <c r="T21" i="8"/>
  <c r="T60" i="8" s="1"/>
  <c r="S21" i="8"/>
  <c r="S60" i="8" s="1"/>
  <c r="R21" i="8"/>
  <c r="R60" i="8" s="1"/>
  <c r="Q21" i="8"/>
  <c r="Q60" i="8" s="1"/>
  <c r="P21" i="8"/>
  <c r="P60" i="8" s="1"/>
  <c r="O21" i="8"/>
  <c r="O60" i="8" s="1"/>
  <c r="N21" i="8"/>
  <c r="N60" i="8" s="1"/>
  <c r="M21" i="8"/>
  <c r="M60" i="8" s="1"/>
  <c r="L21" i="8"/>
  <c r="L60" i="8" s="1"/>
  <c r="K21" i="8"/>
  <c r="K60" i="8" s="1"/>
  <c r="J21" i="8"/>
  <c r="J60" i="8" s="1"/>
  <c r="I21" i="8"/>
  <c r="I60" i="8" s="1"/>
  <c r="H21" i="8"/>
  <c r="H60" i="8" s="1"/>
  <c r="G21" i="8"/>
  <c r="G60" i="8" s="1"/>
  <c r="F21" i="8"/>
  <c r="F60" i="8" s="1"/>
  <c r="E21" i="8"/>
  <c r="E60" i="8" s="1"/>
  <c r="D21" i="8"/>
  <c r="D60" i="8" s="1"/>
  <c r="C21" i="8"/>
  <c r="B21" i="8"/>
  <c r="A21" i="8"/>
  <c r="AG20" i="8"/>
  <c r="AF20" i="8"/>
  <c r="AF59" i="8" s="1"/>
  <c r="AE20" i="8"/>
  <c r="AE59" i="8" s="1"/>
  <c r="AC20" i="8"/>
  <c r="AC59" i="8" s="1"/>
  <c r="AB20" i="8"/>
  <c r="AB59" i="8" s="1"/>
  <c r="AA20" i="8"/>
  <c r="AA59" i="8" s="1"/>
  <c r="Z20" i="8"/>
  <c r="Z59" i="8" s="1"/>
  <c r="Y20" i="8"/>
  <c r="Y59" i="8" s="1"/>
  <c r="X20" i="8"/>
  <c r="W20" i="8"/>
  <c r="V20" i="8"/>
  <c r="V59" i="8" s="1"/>
  <c r="U20" i="8"/>
  <c r="U59" i="8" s="1"/>
  <c r="T20" i="8"/>
  <c r="T59" i="8" s="1"/>
  <c r="S20" i="8"/>
  <c r="S59" i="8" s="1"/>
  <c r="R20" i="8"/>
  <c r="R59" i="8" s="1"/>
  <c r="Q20" i="8"/>
  <c r="Q59" i="8" s="1"/>
  <c r="P20" i="8"/>
  <c r="P59" i="8" s="1"/>
  <c r="O20" i="8"/>
  <c r="O59" i="8" s="1"/>
  <c r="N20" i="8"/>
  <c r="N59" i="8" s="1"/>
  <c r="M20" i="8"/>
  <c r="M59" i="8" s="1"/>
  <c r="L20" i="8"/>
  <c r="L59" i="8" s="1"/>
  <c r="K20" i="8"/>
  <c r="K59" i="8" s="1"/>
  <c r="J20" i="8"/>
  <c r="J59" i="8" s="1"/>
  <c r="I20" i="8"/>
  <c r="I59" i="8" s="1"/>
  <c r="H20" i="8"/>
  <c r="H59" i="8" s="1"/>
  <c r="G20" i="8"/>
  <c r="G59" i="8" s="1"/>
  <c r="F20" i="8"/>
  <c r="F59" i="8" s="1"/>
  <c r="E20" i="8"/>
  <c r="E59" i="8" s="1"/>
  <c r="D20" i="8"/>
  <c r="D59" i="8" s="1"/>
  <c r="C20" i="8"/>
  <c r="B20" i="8"/>
  <c r="A20" i="8"/>
  <c r="AG19" i="8"/>
  <c r="AF19" i="8"/>
  <c r="AF58" i="8" s="1"/>
  <c r="AE19" i="8"/>
  <c r="AE58" i="8" s="1"/>
  <c r="AC19" i="8"/>
  <c r="AB19" i="8"/>
  <c r="AA19" i="8"/>
  <c r="Z19" i="8"/>
  <c r="Z58" i="8" s="1"/>
  <c r="Y19" i="8"/>
  <c r="Y58" i="8" s="1"/>
  <c r="X19" i="8"/>
  <c r="X58" i="8" s="1"/>
  <c r="W19" i="8"/>
  <c r="W58" i="8" s="1"/>
  <c r="V19" i="8"/>
  <c r="V58" i="8" s="1"/>
  <c r="U19" i="8"/>
  <c r="U58" i="8" s="1"/>
  <c r="T19" i="8"/>
  <c r="T58" i="8" s="1"/>
  <c r="S19" i="8"/>
  <c r="S58" i="8" s="1"/>
  <c r="R19" i="8"/>
  <c r="R58" i="8" s="1"/>
  <c r="Q19" i="8"/>
  <c r="Q58" i="8" s="1"/>
  <c r="P19" i="8"/>
  <c r="P58" i="8" s="1"/>
  <c r="O19" i="8"/>
  <c r="N19" i="8"/>
  <c r="N58" i="8" s="1"/>
  <c r="M19" i="8"/>
  <c r="L19" i="8"/>
  <c r="L58" i="8" s="1"/>
  <c r="K19" i="8"/>
  <c r="K58" i="8" s="1"/>
  <c r="J19" i="8"/>
  <c r="I19" i="8"/>
  <c r="I58" i="8" s="1"/>
  <c r="H19" i="8"/>
  <c r="H58" i="8" s="1"/>
  <c r="G19" i="8"/>
  <c r="G58" i="8" s="1"/>
  <c r="F19" i="8"/>
  <c r="F58" i="8" s="1"/>
  <c r="E19" i="8"/>
  <c r="E58" i="8" s="1"/>
  <c r="D19" i="8"/>
  <c r="D58" i="8" s="1"/>
  <c r="C19" i="8"/>
  <c r="C58" i="8" s="1"/>
  <c r="B19" i="8"/>
  <c r="A19" i="8"/>
  <c r="AG18" i="8"/>
  <c r="AF18" i="8"/>
  <c r="AF57" i="8" s="1"/>
  <c r="AE18" i="8"/>
  <c r="AE57" i="8" s="1"/>
  <c r="AC18" i="8"/>
  <c r="AC57" i="8" s="1"/>
  <c r="AB18" i="8"/>
  <c r="AB57" i="8" s="1"/>
  <c r="AA18" i="8"/>
  <c r="AA57" i="8" s="1"/>
  <c r="Z18" i="8"/>
  <c r="Z57" i="8" s="1"/>
  <c r="Y18" i="8"/>
  <c r="Y57" i="8" s="1"/>
  <c r="X18" i="8"/>
  <c r="X57" i="8" s="1"/>
  <c r="W18" i="8"/>
  <c r="W57" i="8" s="1"/>
  <c r="V18" i="8"/>
  <c r="V57" i="8" s="1"/>
  <c r="U18" i="8"/>
  <c r="U57" i="8" s="1"/>
  <c r="T18" i="8"/>
  <c r="T57" i="8" s="1"/>
  <c r="S18" i="8"/>
  <c r="S57" i="8" s="1"/>
  <c r="R18" i="8"/>
  <c r="R57" i="8" s="1"/>
  <c r="Q18" i="8"/>
  <c r="Q57" i="8" s="1"/>
  <c r="P18" i="8"/>
  <c r="P57" i="8" s="1"/>
  <c r="O18" i="8"/>
  <c r="O57" i="8" s="1"/>
  <c r="N18" i="8"/>
  <c r="N57" i="8" s="1"/>
  <c r="M18" i="8"/>
  <c r="M57" i="8" s="1"/>
  <c r="L18" i="8"/>
  <c r="L57" i="8" s="1"/>
  <c r="K18" i="8"/>
  <c r="K57" i="8" s="1"/>
  <c r="J18" i="8"/>
  <c r="J57" i="8" s="1"/>
  <c r="I18" i="8"/>
  <c r="I57" i="8" s="1"/>
  <c r="H18" i="8"/>
  <c r="H57" i="8" s="1"/>
  <c r="G18" i="8"/>
  <c r="G57" i="8" s="1"/>
  <c r="F18" i="8"/>
  <c r="F57" i="8" s="1"/>
  <c r="E18" i="8"/>
  <c r="E57" i="8" s="1"/>
  <c r="D18" i="8"/>
  <c r="D57" i="8" s="1"/>
  <c r="C18" i="8"/>
  <c r="B18" i="8"/>
  <c r="A18" i="8"/>
  <c r="AG17" i="8"/>
  <c r="AF17" i="8"/>
  <c r="AF56" i="8" s="1"/>
  <c r="AE17" i="8"/>
  <c r="AE56" i="8" s="1"/>
  <c r="AC17" i="8"/>
  <c r="AC56" i="8" s="1"/>
  <c r="AB17" i="8"/>
  <c r="AB56" i="8" s="1"/>
  <c r="AA17" i="8"/>
  <c r="AA56" i="8" s="1"/>
  <c r="Z17" i="8"/>
  <c r="Z56" i="8" s="1"/>
  <c r="Y17" i="8"/>
  <c r="Y56" i="8" s="1"/>
  <c r="X17" i="8"/>
  <c r="X56" i="8" s="1"/>
  <c r="W17" i="8"/>
  <c r="W56" i="8" s="1"/>
  <c r="V17" i="8"/>
  <c r="V56" i="8" s="1"/>
  <c r="U17" i="8"/>
  <c r="U56" i="8" s="1"/>
  <c r="T17" i="8"/>
  <c r="T56" i="8" s="1"/>
  <c r="S17" i="8"/>
  <c r="S56" i="8" s="1"/>
  <c r="R17" i="8"/>
  <c r="R56" i="8" s="1"/>
  <c r="Q17" i="8"/>
  <c r="Q56" i="8" s="1"/>
  <c r="P17" i="8"/>
  <c r="P56" i="8" s="1"/>
  <c r="O17" i="8"/>
  <c r="O56" i="8" s="1"/>
  <c r="N17" i="8"/>
  <c r="N56" i="8" s="1"/>
  <c r="M17" i="8"/>
  <c r="M56" i="8" s="1"/>
  <c r="L17" i="8"/>
  <c r="L56" i="8" s="1"/>
  <c r="K17" i="8"/>
  <c r="K56" i="8" s="1"/>
  <c r="J17" i="8"/>
  <c r="J56" i="8" s="1"/>
  <c r="I17" i="8"/>
  <c r="I56" i="8" s="1"/>
  <c r="H17" i="8"/>
  <c r="H56" i="8" s="1"/>
  <c r="G17" i="8"/>
  <c r="G56" i="8" s="1"/>
  <c r="F17" i="8"/>
  <c r="F56" i="8" s="1"/>
  <c r="E17" i="8"/>
  <c r="E56" i="8" s="1"/>
  <c r="D17" i="8"/>
  <c r="D56" i="8" s="1"/>
  <c r="C17" i="8"/>
  <c r="B17" i="8"/>
  <c r="A17" i="8"/>
  <c r="AG16" i="8"/>
  <c r="AF16" i="8"/>
  <c r="AF55" i="8" s="1"/>
  <c r="AE16" i="8"/>
  <c r="AE55" i="8" s="1"/>
  <c r="AC16" i="8"/>
  <c r="AC55" i="8" s="1"/>
  <c r="AB16" i="8"/>
  <c r="AB55" i="8" s="1"/>
  <c r="AA16" i="8"/>
  <c r="AA55" i="8" s="1"/>
  <c r="Z16" i="8"/>
  <c r="Z55" i="8" s="1"/>
  <c r="Y16" i="8"/>
  <c r="Y55" i="8" s="1"/>
  <c r="X16" i="8"/>
  <c r="X55" i="8" s="1"/>
  <c r="W16" i="8"/>
  <c r="W55" i="8" s="1"/>
  <c r="V16" i="8"/>
  <c r="V55" i="8" s="1"/>
  <c r="U16" i="8"/>
  <c r="U55" i="8" s="1"/>
  <c r="T16" i="8"/>
  <c r="T55" i="8" s="1"/>
  <c r="S16" i="8"/>
  <c r="S55" i="8" s="1"/>
  <c r="R16" i="8"/>
  <c r="R55" i="8" s="1"/>
  <c r="Q16" i="8"/>
  <c r="Q55" i="8" s="1"/>
  <c r="P16" i="8"/>
  <c r="P55" i="8" s="1"/>
  <c r="O16" i="8"/>
  <c r="O55" i="8" s="1"/>
  <c r="N16" i="8"/>
  <c r="N55" i="8" s="1"/>
  <c r="M16" i="8"/>
  <c r="M55" i="8" s="1"/>
  <c r="L16" i="8"/>
  <c r="L55" i="8" s="1"/>
  <c r="K16" i="8"/>
  <c r="K55" i="8" s="1"/>
  <c r="J16" i="8"/>
  <c r="J55" i="8" s="1"/>
  <c r="I16" i="8"/>
  <c r="I55" i="8" s="1"/>
  <c r="H16" i="8"/>
  <c r="H55" i="8" s="1"/>
  <c r="G16" i="8"/>
  <c r="G55" i="8" s="1"/>
  <c r="F16" i="8"/>
  <c r="F55" i="8" s="1"/>
  <c r="E16" i="8"/>
  <c r="E55" i="8" s="1"/>
  <c r="D16" i="8"/>
  <c r="D55" i="8" s="1"/>
  <c r="C16" i="8"/>
  <c r="B16" i="8"/>
  <c r="A16" i="8"/>
  <c r="AG15" i="8"/>
  <c r="AF15" i="8"/>
  <c r="AF54" i="8" s="1"/>
  <c r="AE15" i="8"/>
  <c r="AE54" i="8" s="1"/>
  <c r="AC15" i="8"/>
  <c r="AC54" i="8" s="1"/>
  <c r="AB15" i="8"/>
  <c r="AB54" i="8" s="1"/>
  <c r="AA15" i="8"/>
  <c r="AA54" i="8" s="1"/>
  <c r="Z15" i="8"/>
  <c r="Z54" i="8" s="1"/>
  <c r="Y15" i="8"/>
  <c r="Y54" i="8" s="1"/>
  <c r="X15" i="8"/>
  <c r="X54" i="8" s="1"/>
  <c r="W15" i="8"/>
  <c r="W54" i="8" s="1"/>
  <c r="V15" i="8"/>
  <c r="V54" i="8" s="1"/>
  <c r="U15" i="8"/>
  <c r="U54" i="8" s="1"/>
  <c r="T15" i="8"/>
  <c r="T54" i="8" s="1"/>
  <c r="S15" i="8"/>
  <c r="S54" i="8" s="1"/>
  <c r="R15" i="8"/>
  <c r="R54" i="8" s="1"/>
  <c r="Q15" i="8"/>
  <c r="Q54" i="8" s="1"/>
  <c r="P15" i="8"/>
  <c r="P54" i="8" s="1"/>
  <c r="O15" i="8"/>
  <c r="O54" i="8" s="1"/>
  <c r="N15" i="8"/>
  <c r="N54" i="8" s="1"/>
  <c r="M15" i="8"/>
  <c r="M54" i="8" s="1"/>
  <c r="L15" i="8"/>
  <c r="L54" i="8" s="1"/>
  <c r="K15" i="8"/>
  <c r="K54" i="8" s="1"/>
  <c r="J15" i="8"/>
  <c r="J54" i="8" s="1"/>
  <c r="I15" i="8"/>
  <c r="I54" i="8" s="1"/>
  <c r="H15" i="8"/>
  <c r="H54" i="8" s="1"/>
  <c r="G15" i="8"/>
  <c r="G54" i="8" s="1"/>
  <c r="F15" i="8"/>
  <c r="F54" i="8" s="1"/>
  <c r="E15" i="8"/>
  <c r="E54" i="8" s="1"/>
  <c r="D15" i="8"/>
  <c r="D54" i="8" s="1"/>
  <c r="C15" i="8"/>
  <c r="B15" i="8"/>
  <c r="A15" i="8"/>
  <c r="AG14" i="8"/>
  <c r="AF14" i="8"/>
  <c r="AF53" i="8" s="1"/>
  <c r="AE14" i="8"/>
  <c r="AE53" i="8" s="1"/>
  <c r="AC14" i="8"/>
  <c r="AC53" i="8" s="1"/>
  <c r="AB14" i="8"/>
  <c r="AB53" i="8" s="1"/>
  <c r="AA14" i="8"/>
  <c r="AA53" i="8" s="1"/>
  <c r="Z14" i="8"/>
  <c r="Z53" i="8" s="1"/>
  <c r="Y14" i="8"/>
  <c r="Y53" i="8" s="1"/>
  <c r="X14" i="8"/>
  <c r="X53" i="8" s="1"/>
  <c r="W14" i="8"/>
  <c r="W53" i="8" s="1"/>
  <c r="V14" i="8"/>
  <c r="V53" i="8" s="1"/>
  <c r="U14" i="8"/>
  <c r="U53" i="8" s="1"/>
  <c r="T14" i="8"/>
  <c r="T53" i="8" s="1"/>
  <c r="S14" i="8"/>
  <c r="S53" i="8" s="1"/>
  <c r="R14" i="8"/>
  <c r="R53" i="8" s="1"/>
  <c r="Q14" i="8"/>
  <c r="Q53" i="8" s="1"/>
  <c r="P14" i="8"/>
  <c r="P53" i="8" s="1"/>
  <c r="O14" i="8"/>
  <c r="O53" i="8" s="1"/>
  <c r="N14" i="8"/>
  <c r="N53" i="8" s="1"/>
  <c r="M14" i="8"/>
  <c r="M53" i="8" s="1"/>
  <c r="L14" i="8"/>
  <c r="L53" i="8" s="1"/>
  <c r="K14" i="8"/>
  <c r="K53" i="8" s="1"/>
  <c r="J14" i="8"/>
  <c r="J53" i="8" s="1"/>
  <c r="I14" i="8"/>
  <c r="I53" i="8" s="1"/>
  <c r="H14" i="8"/>
  <c r="H53" i="8" s="1"/>
  <c r="G14" i="8"/>
  <c r="G53" i="8" s="1"/>
  <c r="F14" i="8"/>
  <c r="F53" i="8" s="1"/>
  <c r="E14" i="8"/>
  <c r="E53" i="8" s="1"/>
  <c r="D14" i="8"/>
  <c r="D53" i="8" s="1"/>
  <c r="C14" i="8"/>
  <c r="B14" i="8"/>
  <c r="A14" i="8"/>
  <c r="AG13" i="8"/>
  <c r="AF13" i="8"/>
  <c r="AF52" i="8" s="1"/>
  <c r="AE13" i="8"/>
  <c r="AE52" i="8" s="1"/>
  <c r="AC13" i="8"/>
  <c r="AC52" i="8" s="1"/>
  <c r="AB13" i="8"/>
  <c r="AB52" i="8" s="1"/>
  <c r="AA13" i="8"/>
  <c r="AA52" i="8" s="1"/>
  <c r="Z13" i="8"/>
  <c r="Z52" i="8" s="1"/>
  <c r="Y13" i="8"/>
  <c r="Y52" i="8" s="1"/>
  <c r="X13" i="8"/>
  <c r="X52" i="8" s="1"/>
  <c r="W13" i="8"/>
  <c r="W52" i="8" s="1"/>
  <c r="V13" i="8"/>
  <c r="V52" i="8" s="1"/>
  <c r="U13" i="8"/>
  <c r="U52" i="8" s="1"/>
  <c r="T13" i="8"/>
  <c r="T52" i="8" s="1"/>
  <c r="S13" i="8"/>
  <c r="S52" i="8" s="1"/>
  <c r="R13" i="8"/>
  <c r="R52" i="8" s="1"/>
  <c r="Q13" i="8"/>
  <c r="Q52" i="8" s="1"/>
  <c r="P13" i="8"/>
  <c r="P52" i="8" s="1"/>
  <c r="O13" i="8"/>
  <c r="O52" i="8" s="1"/>
  <c r="N13" i="8"/>
  <c r="N52" i="8" s="1"/>
  <c r="M13" i="8"/>
  <c r="M52" i="8" s="1"/>
  <c r="L13" i="8"/>
  <c r="L52" i="8" s="1"/>
  <c r="K13" i="8"/>
  <c r="K52" i="8" s="1"/>
  <c r="J13" i="8"/>
  <c r="J52" i="8" s="1"/>
  <c r="I13" i="8"/>
  <c r="I52" i="8" s="1"/>
  <c r="H13" i="8"/>
  <c r="H52" i="8" s="1"/>
  <c r="G13" i="8"/>
  <c r="G52" i="8" s="1"/>
  <c r="F13" i="8"/>
  <c r="F52" i="8" s="1"/>
  <c r="E13" i="8"/>
  <c r="E52" i="8" s="1"/>
  <c r="D13" i="8"/>
  <c r="D52" i="8" s="1"/>
  <c r="C13" i="8"/>
  <c r="B13" i="8"/>
  <c r="A13" i="8"/>
  <c r="AG12" i="8"/>
  <c r="AF12" i="8"/>
  <c r="AF51" i="8" s="1"/>
  <c r="AE12" i="8"/>
  <c r="AE51" i="8" s="1"/>
  <c r="AC12" i="8"/>
  <c r="AC51" i="8" s="1"/>
  <c r="AB12" i="8"/>
  <c r="AB51" i="8" s="1"/>
  <c r="AA12" i="8"/>
  <c r="AA51" i="8" s="1"/>
  <c r="Z12" i="8"/>
  <c r="Z51" i="8" s="1"/>
  <c r="Y12" i="8"/>
  <c r="Y51" i="8" s="1"/>
  <c r="X12" i="8"/>
  <c r="X51" i="8" s="1"/>
  <c r="W12" i="8"/>
  <c r="W51" i="8" s="1"/>
  <c r="V12" i="8"/>
  <c r="V51" i="8" s="1"/>
  <c r="U12" i="8"/>
  <c r="U51" i="8" s="1"/>
  <c r="T12" i="8"/>
  <c r="T51" i="8" s="1"/>
  <c r="S12" i="8"/>
  <c r="S51" i="8" s="1"/>
  <c r="R12" i="8"/>
  <c r="R51" i="8" s="1"/>
  <c r="Q12" i="8"/>
  <c r="Q51" i="8" s="1"/>
  <c r="P12" i="8"/>
  <c r="P51" i="8" s="1"/>
  <c r="O12" i="8"/>
  <c r="O51" i="8" s="1"/>
  <c r="N12" i="8"/>
  <c r="N51" i="8" s="1"/>
  <c r="M12" i="8"/>
  <c r="M51" i="8" s="1"/>
  <c r="L12" i="8"/>
  <c r="L51" i="8" s="1"/>
  <c r="K12" i="8"/>
  <c r="K51" i="8" s="1"/>
  <c r="J12" i="8"/>
  <c r="J51" i="8" s="1"/>
  <c r="I12" i="8"/>
  <c r="I51" i="8" s="1"/>
  <c r="H12" i="8"/>
  <c r="H51" i="8" s="1"/>
  <c r="G12" i="8"/>
  <c r="G51" i="8" s="1"/>
  <c r="F12" i="8"/>
  <c r="F51" i="8" s="1"/>
  <c r="E12" i="8"/>
  <c r="E51" i="8" s="1"/>
  <c r="D12" i="8"/>
  <c r="D51" i="8" s="1"/>
  <c r="C12" i="8"/>
  <c r="B12" i="8"/>
  <c r="A12" i="8"/>
  <c r="AG11" i="8"/>
  <c r="AF11" i="8"/>
  <c r="AF50" i="8" s="1"/>
  <c r="AE11" i="8"/>
  <c r="AE50" i="8" s="1"/>
  <c r="AC11" i="8"/>
  <c r="AC50" i="8" s="1"/>
  <c r="AB11" i="8"/>
  <c r="AB50" i="8" s="1"/>
  <c r="AA11" i="8"/>
  <c r="AA50" i="8" s="1"/>
  <c r="Z11" i="8"/>
  <c r="Z50" i="8" s="1"/>
  <c r="Y11" i="8"/>
  <c r="Y50" i="8" s="1"/>
  <c r="X11" i="8"/>
  <c r="X50" i="8" s="1"/>
  <c r="W11" i="8"/>
  <c r="V11" i="8"/>
  <c r="V50" i="8" s="1"/>
  <c r="U11" i="8"/>
  <c r="U50" i="8" s="1"/>
  <c r="T11" i="8"/>
  <c r="T50" i="8" s="1"/>
  <c r="S11" i="8"/>
  <c r="S50" i="8" s="1"/>
  <c r="R11" i="8"/>
  <c r="R50" i="8" s="1"/>
  <c r="Q11" i="8"/>
  <c r="Q50" i="8" s="1"/>
  <c r="P11" i="8"/>
  <c r="P50" i="8" s="1"/>
  <c r="O11" i="8"/>
  <c r="O50" i="8" s="1"/>
  <c r="N11" i="8"/>
  <c r="N50" i="8" s="1"/>
  <c r="M11" i="8"/>
  <c r="M50" i="8" s="1"/>
  <c r="L11" i="8"/>
  <c r="L50" i="8" s="1"/>
  <c r="K11" i="8"/>
  <c r="K50" i="8" s="1"/>
  <c r="J11" i="8"/>
  <c r="J50" i="8" s="1"/>
  <c r="I11" i="8"/>
  <c r="I50" i="8" s="1"/>
  <c r="H11" i="8"/>
  <c r="H50" i="8" s="1"/>
  <c r="G11" i="8"/>
  <c r="G50" i="8" s="1"/>
  <c r="F11" i="8"/>
  <c r="F50" i="8" s="1"/>
  <c r="E11" i="8"/>
  <c r="E50" i="8" s="1"/>
  <c r="D11" i="8"/>
  <c r="D50" i="8" s="1"/>
  <c r="C11" i="8"/>
  <c r="B11" i="8"/>
  <c r="A11" i="8"/>
  <c r="AG10" i="8"/>
  <c r="AF10" i="8"/>
  <c r="AF49" i="8" s="1"/>
  <c r="AE10" i="8"/>
  <c r="AE49" i="8" s="1"/>
  <c r="AC10" i="8"/>
  <c r="AC49" i="8" s="1"/>
  <c r="AB10" i="8"/>
  <c r="AB49" i="8" s="1"/>
  <c r="AA10" i="8"/>
  <c r="AA49" i="8" s="1"/>
  <c r="Z10" i="8"/>
  <c r="Z49" i="8" s="1"/>
  <c r="Y10" i="8"/>
  <c r="Y49" i="8" s="1"/>
  <c r="X10" i="8"/>
  <c r="X49" i="8" s="1"/>
  <c r="W10" i="8"/>
  <c r="W49" i="8" s="1"/>
  <c r="V10" i="8"/>
  <c r="V49" i="8" s="1"/>
  <c r="U10" i="8"/>
  <c r="U49" i="8" s="1"/>
  <c r="T10" i="8"/>
  <c r="T49" i="8" s="1"/>
  <c r="S10" i="8"/>
  <c r="S49" i="8" s="1"/>
  <c r="R10" i="8"/>
  <c r="R49" i="8" s="1"/>
  <c r="Q10" i="8"/>
  <c r="Q49" i="8" s="1"/>
  <c r="P10" i="8"/>
  <c r="P49" i="8" s="1"/>
  <c r="O10" i="8"/>
  <c r="O49" i="8" s="1"/>
  <c r="N10" i="8"/>
  <c r="N49" i="8" s="1"/>
  <c r="M10" i="8"/>
  <c r="M49" i="8" s="1"/>
  <c r="L10" i="8"/>
  <c r="L49" i="8" s="1"/>
  <c r="K10" i="8"/>
  <c r="K49" i="8" s="1"/>
  <c r="J10" i="8"/>
  <c r="J49" i="8" s="1"/>
  <c r="I10" i="8"/>
  <c r="I49" i="8" s="1"/>
  <c r="H10" i="8"/>
  <c r="H49" i="8" s="1"/>
  <c r="G10" i="8"/>
  <c r="G49" i="8" s="1"/>
  <c r="F10" i="8"/>
  <c r="F49" i="8" s="1"/>
  <c r="E10" i="8"/>
  <c r="E49" i="8" s="1"/>
  <c r="D10" i="8"/>
  <c r="D49" i="8" s="1"/>
  <c r="C10" i="8"/>
  <c r="B10" i="8"/>
  <c r="A10" i="8"/>
  <c r="AG9" i="8"/>
  <c r="AF9" i="8"/>
  <c r="AF48" i="8" s="1"/>
  <c r="AE9" i="8"/>
  <c r="AE48" i="8" s="1"/>
  <c r="AC9" i="8"/>
  <c r="AC48" i="8" s="1"/>
  <c r="AB9" i="8"/>
  <c r="AB48" i="8" s="1"/>
  <c r="AA9" i="8"/>
  <c r="AA48" i="8" s="1"/>
  <c r="Z9" i="8"/>
  <c r="Z48" i="8" s="1"/>
  <c r="Y9" i="8"/>
  <c r="Y48" i="8" s="1"/>
  <c r="X9" i="8"/>
  <c r="W9" i="8"/>
  <c r="W48" i="8" s="1"/>
  <c r="V9" i="8"/>
  <c r="V48" i="8" s="1"/>
  <c r="U9" i="8"/>
  <c r="U48" i="8" s="1"/>
  <c r="T9" i="8"/>
  <c r="T48" i="8" s="1"/>
  <c r="S9" i="8"/>
  <c r="S48" i="8" s="1"/>
  <c r="R9" i="8"/>
  <c r="R48" i="8" s="1"/>
  <c r="Q9" i="8"/>
  <c r="Q48" i="8" s="1"/>
  <c r="P9" i="8"/>
  <c r="P48" i="8" s="1"/>
  <c r="O9" i="8"/>
  <c r="O48" i="8" s="1"/>
  <c r="N9" i="8"/>
  <c r="N48" i="8" s="1"/>
  <c r="M9" i="8"/>
  <c r="M48" i="8" s="1"/>
  <c r="L9" i="8"/>
  <c r="L48" i="8" s="1"/>
  <c r="K9" i="8"/>
  <c r="K48" i="8" s="1"/>
  <c r="J9" i="8"/>
  <c r="J48" i="8" s="1"/>
  <c r="I9" i="8"/>
  <c r="I48" i="8" s="1"/>
  <c r="H9" i="8"/>
  <c r="H48" i="8" s="1"/>
  <c r="G9" i="8"/>
  <c r="G48" i="8" s="1"/>
  <c r="F9" i="8"/>
  <c r="F48" i="8" s="1"/>
  <c r="E9" i="8"/>
  <c r="E48" i="8" s="1"/>
  <c r="D9" i="8"/>
  <c r="D48" i="8" s="1"/>
  <c r="C9" i="8"/>
  <c r="B9" i="8"/>
  <c r="A9" i="8"/>
  <c r="AF8" i="8"/>
  <c r="AF47" i="8" s="1"/>
  <c r="AE8" i="8"/>
  <c r="AE47" i="8" s="1"/>
  <c r="AC8" i="8"/>
  <c r="AC47" i="8" s="1"/>
  <c r="AB8" i="8"/>
  <c r="AB47" i="8" s="1"/>
  <c r="AA8" i="8"/>
  <c r="AA47" i="8" s="1"/>
  <c r="Z8" i="8"/>
  <c r="Z47" i="8" s="1"/>
  <c r="Y8" i="8"/>
  <c r="Y47" i="8" s="1"/>
  <c r="X8" i="8"/>
  <c r="X47" i="8" s="1"/>
  <c r="W8" i="8"/>
  <c r="W47" i="8" s="1"/>
  <c r="V8" i="8"/>
  <c r="V47" i="8" s="1"/>
  <c r="U8" i="8"/>
  <c r="U47" i="8" s="1"/>
  <c r="T8" i="8"/>
  <c r="T47" i="8" s="1"/>
  <c r="S8" i="8"/>
  <c r="S47" i="8" s="1"/>
  <c r="R8" i="8"/>
  <c r="R47" i="8" s="1"/>
  <c r="Q8" i="8"/>
  <c r="Q47" i="8" s="1"/>
  <c r="P8" i="8"/>
  <c r="P47" i="8" s="1"/>
  <c r="O8" i="8"/>
  <c r="N8" i="8"/>
  <c r="N47" i="8" s="1"/>
  <c r="M8" i="8"/>
  <c r="M47" i="8" s="1"/>
  <c r="L8" i="8"/>
  <c r="L47" i="8" s="1"/>
  <c r="K8" i="8"/>
  <c r="K47" i="8" s="1"/>
  <c r="J8" i="8"/>
  <c r="J47" i="8" s="1"/>
  <c r="I8" i="8"/>
  <c r="I47" i="8" s="1"/>
  <c r="H8" i="8"/>
  <c r="H47" i="8" s="1"/>
  <c r="G8" i="8"/>
  <c r="G47" i="8" s="1"/>
  <c r="F8" i="8"/>
  <c r="F47" i="8" s="1"/>
  <c r="E8" i="8"/>
  <c r="E47" i="8" s="1"/>
  <c r="D8" i="8"/>
  <c r="D47" i="8" s="1"/>
  <c r="C8" i="8"/>
  <c r="B8" i="8"/>
  <c r="A8" i="8"/>
  <c r="AH8" i="8" s="1"/>
  <c r="AG7" i="8"/>
  <c r="AF7" i="8"/>
  <c r="AF46" i="8" s="1"/>
  <c r="AE7" i="8"/>
  <c r="AE46" i="8" s="1"/>
  <c r="AC7" i="8"/>
  <c r="AC46" i="8" s="1"/>
  <c r="AB7" i="8"/>
  <c r="AB46" i="8" s="1"/>
  <c r="AA7" i="8"/>
  <c r="AA46" i="8" s="1"/>
  <c r="Z7" i="8"/>
  <c r="Z46" i="8" s="1"/>
  <c r="Y7" i="8"/>
  <c r="Y46" i="8" s="1"/>
  <c r="X7" i="8"/>
  <c r="W7" i="8"/>
  <c r="W46" i="8" s="1"/>
  <c r="V7" i="8"/>
  <c r="U7" i="8"/>
  <c r="U46" i="8" s="1"/>
  <c r="T7" i="8"/>
  <c r="S7" i="8"/>
  <c r="S46" i="8" s="1"/>
  <c r="R7" i="8"/>
  <c r="R46" i="8" s="1"/>
  <c r="Q7" i="8"/>
  <c r="Q46" i="8" s="1"/>
  <c r="P7" i="8"/>
  <c r="P46" i="8" s="1"/>
  <c r="O7" i="8"/>
  <c r="O46" i="8" s="1"/>
  <c r="N7" i="8"/>
  <c r="N46" i="8" s="1"/>
  <c r="M7" i="8"/>
  <c r="M46" i="8" s="1"/>
  <c r="L7" i="8"/>
  <c r="K7" i="8"/>
  <c r="K46" i="8" s="1"/>
  <c r="J7" i="8"/>
  <c r="J46" i="8" s="1"/>
  <c r="I7" i="8"/>
  <c r="I46" i="8" s="1"/>
  <c r="H7" i="8"/>
  <c r="H46" i="8" s="1"/>
  <c r="G7" i="8"/>
  <c r="G46" i="8" s="1"/>
  <c r="F7" i="8"/>
  <c r="F46" i="8" s="1"/>
  <c r="E7" i="8"/>
  <c r="E46" i="8" s="1"/>
  <c r="D7" i="8"/>
  <c r="D46" i="8" s="1"/>
  <c r="C7" i="8"/>
  <c r="B7" i="8"/>
  <c r="A7" i="8"/>
  <c r="AG6" i="8"/>
  <c r="AF6" i="8"/>
  <c r="AF45" i="8" s="1"/>
  <c r="AE6" i="8"/>
  <c r="AE45" i="8" s="1"/>
  <c r="AC6" i="8"/>
  <c r="AC45" i="8" s="1"/>
  <c r="AB6" i="8"/>
  <c r="AB45" i="8" s="1"/>
  <c r="AA6" i="8"/>
  <c r="AA45" i="8" s="1"/>
  <c r="Z6" i="8"/>
  <c r="Z45" i="8" s="1"/>
  <c r="Y6" i="8"/>
  <c r="Y45" i="8" s="1"/>
  <c r="X6" i="8"/>
  <c r="X45" i="8" s="1"/>
  <c r="W6" i="8"/>
  <c r="W45" i="8" s="1"/>
  <c r="V6" i="8"/>
  <c r="V45" i="8" s="1"/>
  <c r="U6" i="8"/>
  <c r="T6" i="8"/>
  <c r="T45" i="8" s="1"/>
  <c r="S6" i="8"/>
  <c r="R6" i="8"/>
  <c r="R45" i="8" s="1"/>
  <c r="Q6" i="8"/>
  <c r="Q45" i="8" s="1"/>
  <c r="P6" i="8"/>
  <c r="P45" i="8" s="1"/>
  <c r="O6" i="8"/>
  <c r="O45" i="8" s="1"/>
  <c r="N6" i="8"/>
  <c r="N45" i="8" s="1"/>
  <c r="M6" i="8"/>
  <c r="M45" i="8" s="1"/>
  <c r="L6" i="8"/>
  <c r="L45" i="8" s="1"/>
  <c r="K6" i="8"/>
  <c r="K45" i="8" s="1"/>
  <c r="J6" i="8"/>
  <c r="J45" i="8" s="1"/>
  <c r="I6" i="8"/>
  <c r="I45" i="8" s="1"/>
  <c r="H6" i="8"/>
  <c r="H45" i="8" s="1"/>
  <c r="G6" i="8"/>
  <c r="G45" i="8" s="1"/>
  <c r="F6" i="8"/>
  <c r="F45" i="8" s="1"/>
  <c r="E6" i="8"/>
  <c r="E45" i="8" s="1"/>
  <c r="D6" i="8"/>
  <c r="D45" i="8" s="1"/>
  <c r="C6" i="8"/>
  <c r="B6" i="8"/>
  <c r="A6" i="8"/>
  <c r="AG5" i="8"/>
  <c r="AF5" i="8"/>
  <c r="AF44" i="8" s="1"/>
  <c r="AE5" i="8"/>
  <c r="AE44" i="8" s="1"/>
  <c r="AC5" i="8"/>
  <c r="AC44" i="8" s="1"/>
  <c r="AB5" i="8"/>
  <c r="AB44" i="8" s="1"/>
  <c r="AA5" i="8"/>
  <c r="AA44" i="8" s="1"/>
  <c r="Z5" i="8"/>
  <c r="Z44" i="8" s="1"/>
  <c r="Y5" i="8"/>
  <c r="Y44" i="8" s="1"/>
  <c r="X5" i="8"/>
  <c r="X44" i="8" s="1"/>
  <c r="W5" i="8"/>
  <c r="W44" i="8" s="1"/>
  <c r="V5" i="8"/>
  <c r="V44" i="8" s="1"/>
  <c r="U5" i="8"/>
  <c r="U44" i="8" s="1"/>
  <c r="T5" i="8"/>
  <c r="T44" i="8" s="1"/>
  <c r="S5" i="8"/>
  <c r="S44" i="8" s="1"/>
  <c r="R5" i="8"/>
  <c r="R44" i="8" s="1"/>
  <c r="Q5" i="8"/>
  <c r="Q44" i="8" s="1"/>
  <c r="P5" i="8"/>
  <c r="P44" i="8" s="1"/>
  <c r="O5" i="8"/>
  <c r="O44" i="8" s="1"/>
  <c r="N5" i="8"/>
  <c r="N44" i="8" s="1"/>
  <c r="M5" i="8"/>
  <c r="M44" i="8" s="1"/>
  <c r="L5" i="8"/>
  <c r="L44" i="8" s="1"/>
  <c r="K5" i="8"/>
  <c r="K44" i="8" s="1"/>
  <c r="J5" i="8"/>
  <c r="J44" i="8" s="1"/>
  <c r="I5" i="8"/>
  <c r="I44" i="8" s="1"/>
  <c r="H5" i="8"/>
  <c r="H44" i="8" s="1"/>
  <c r="G5" i="8"/>
  <c r="G44" i="8" s="1"/>
  <c r="F5" i="8"/>
  <c r="F44" i="8" s="1"/>
  <c r="E5" i="8"/>
  <c r="E44" i="8" s="1"/>
  <c r="D5" i="8"/>
  <c r="D44" i="8" s="1"/>
  <c r="C5" i="8"/>
  <c r="B5" i="8"/>
  <c r="A5" i="8"/>
  <c r="AG4" i="8"/>
  <c r="AF4" i="8"/>
  <c r="AF43" i="8" s="1"/>
  <c r="AE4" i="8"/>
  <c r="AE43" i="8" s="1"/>
  <c r="AC4" i="8"/>
  <c r="AC43" i="8" s="1"/>
  <c r="AB4" i="8"/>
  <c r="AB43" i="8" s="1"/>
  <c r="AA4" i="8"/>
  <c r="AA43" i="8" s="1"/>
  <c r="Z4" i="8"/>
  <c r="Z43" i="8" s="1"/>
  <c r="Y4" i="8"/>
  <c r="Y43" i="8" s="1"/>
  <c r="X4" i="8"/>
  <c r="X43" i="8" s="1"/>
  <c r="W4" i="8"/>
  <c r="W43" i="8" s="1"/>
  <c r="V4" i="8"/>
  <c r="V43" i="8" s="1"/>
  <c r="U4" i="8"/>
  <c r="U43" i="8" s="1"/>
  <c r="T4" i="8"/>
  <c r="T43" i="8" s="1"/>
  <c r="S4" i="8"/>
  <c r="S43" i="8" s="1"/>
  <c r="R4" i="8"/>
  <c r="R43" i="8" s="1"/>
  <c r="Q4" i="8"/>
  <c r="Q43" i="8" s="1"/>
  <c r="P4" i="8"/>
  <c r="P43" i="8" s="1"/>
  <c r="O4" i="8"/>
  <c r="O43" i="8" s="1"/>
  <c r="N4" i="8"/>
  <c r="N43" i="8" s="1"/>
  <c r="M4" i="8"/>
  <c r="M43" i="8" s="1"/>
  <c r="L4" i="8"/>
  <c r="L43" i="8" s="1"/>
  <c r="K4" i="8"/>
  <c r="K43" i="8" s="1"/>
  <c r="J4" i="8"/>
  <c r="J43" i="8" s="1"/>
  <c r="I4" i="8"/>
  <c r="I43" i="8" s="1"/>
  <c r="H4" i="8"/>
  <c r="H43" i="8" s="1"/>
  <c r="G4" i="8"/>
  <c r="G43" i="8" s="1"/>
  <c r="F4" i="8"/>
  <c r="F43" i="8" s="1"/>
  <c r="E4" i="8"/>
  <c r="E43" i="8" s="1"/>
  <c r="D4" i="8"/>
  <c r="D43" i="8" s="1"/>
  <c r="C4" i="8"/>
  <c r="B4" i="8"/>
  <c r="A4" i="8"/>
  <c r="AG3" i="8"/>
  <c r="AF3" i="8"/>
  <c r="AF42" i="8" s="1"/>
  <c r="AE3" i="8"/>
  <c r="AE42" i="8" s="1"/>
  <c r="AC3" i="8"/>
  <c r="AC42" i="8" s="1"/>
  <c r="AB3" i="8"/>
  <c r="AB42" i="8" s="1"/>
  <c r="AA3" i="8"/>
  <c r="AA42" i="8" s="1"/>
  <c r="Z3" i="8"/>
  <c r="Z42" i="8" s="1"/>
  <c r="Y3" i="8"/>
  <c r="Y42" i="8" s="1"/>
  <c r="X3" i="8"/>
  <c r="X42" i="8" s="1"/>
  <c r="W3" i="8"/>
  <c r="W42" i="8" s="1"/>
  <c r="V3" i="8"/>
  <c r="V42" i="8" s="1"/>
  <c r="U3" i="8"/>
  <c r="U42" i="8" s="1"/>
  <c r="T3" i="8"/>
  <c r="T42" i="8" s="1"/>
  <c r="S3" i="8"/>
  <c r="S42" i="8" s="1"/>
  <c r="R3" i="8"/>
  <c r="R42" i="8" s="1"/>
  <c r="Q3" i="8"/>
  <c r="Q42" i="8" s="1"/>
  <c r="P3" i="8"/>
  <c r="P42" i="8" s="1"/>
  <c r="O3" i="8"/>
  <c r="O42" i="8" s="1"/>
  <c r="N3" i="8"/>
  <c r="N42" i="8" s="1"/>
  <c r="M3" i="8"/>
  <c r="M42" i="8" s="1"/>
  <c r="L3" i="8"/>
  <c r="L42" i="8" s="1"/>
  <c r="K3" i="8"/>
  <c r="K42" i="8" s="1"/>
  <c r="J3" i="8"/>
  <c r="J42" i="8" s="1"/>
  <c r="I3" i="8"/>
  <c r="I42" i="8" s="1"/>
  <c r="H3" i="8"/>
  <c r="H42" i="8" s="1"/>
  <c r="G3" i="8"/>
  <c r="G42" i="8" s="1"/>
  <c r="F3" i="8"/>
  <c r="F42" i="8" s="1"/>
  <c r="E3" i="8"/>
  <c r="E42" i="8" s="1"/>
  <c r="D3" i="8"/>
  <c r="D42" i="8" s="1"/>
  <c r="C3" i="8"/>
  <c r="B3" i="8"/>
  <c r="A3" i="8"/>
  <c r="AF2" i="8"/>
  <c r="AF41" i="8" s="1"/>
  <c r="AE2" i="8"/>
  <c r="AE41" i="8" s="1"/>
  <c r="AC2" i="8"/>
  <c r="AC41" i="8" s="1"/>
  <c r="AB2" i="8"/>
  <c r="AB41" i="8" s="1"/>
  <c r="AA2" i="8"/>
  <c r="Z2" i="8"/>
  <c r="Z41" i="8" s="1"/>
  <c r="Y2" i="8"/>
  <c r="Y41" i="8" s="1"/>
  <c r="X2" i="8"/>
  <c r="X41" i="8" s="1"/>
  <c r="W2" i="8"/>
  <c r="W41" i="8" s="1"/>
  <c r="V2" i="8"/>
  <c r="V41" i="8" s="1"/>
  <c r="U2" i="8"/>
  <c r="U41" i="8" s="1"/>
  <c r="T2" i="8"/>
  <c r="T41" i="8" s="1"/>
  <c r="S2" i="8"/>
  <c r="S41" i="8" s="1"/>
  <c r="R2" i="8"/>
  <c r="R41" i="8" s="1"/>
  <c r="Q2" i="8"/>
  <c r="Q41" i="8" s="1"/>
  <c r="P2" i="8"/>
  <c r="P41" i="8" s="1"/>
  <c r="O2" i="8"/>
  <c r="O41" i="8" s="1"/>
  <c r="N2" i="8"/>
  <c r="N41" i="8" s="1"/>
  <c r="M2" i="8"/>
  <c r="M41" i="8" s="1"/>
  <c r="L2" i="8"/>
  <c r="L41" i="8" s="1"/>
  <c r="K2" i="8"/>
  <c r="K41" i="8" s="1"/>
  <c r="J2" i="8"/>
  <c r="J41" i="8" s="1"/>
  <c r="I2" i="8"/>
  <c r="I41" i="8" s="1"/>
  <c r="H2" i="8"/>
  <c r="H41" i="8" s="1"/>
  <c r="G2" i="8"/>
  <c r="G41" i="8" s="1"/>
  <c r="F2" i="8"/>
  <c r="F41" i="8" s="1"/>
  <c r="E2" i="8"/>
  <c r="E41" i="8" s="1"/>
  <c r="D2" i="8"/>
  <c r="D41" i="8" s="1"/>
  <c r="C2" i="8"/>
  <c r="C41" i="8" s="1"/>
  <c r="B2" i="8"/>
  <c r="A2" i="8"/>
  <c r="AH2" i="8" s="1"/>
  <c r="AQ8" i="1"/>
  <c r="AQ36" i="1"/>
  <c r="AI6" i="1"/>
  <c r="AG37" i="5"/>
  <c r="AI37" i="5" s="1"/>
  <c r="AE81" i="5"/>
  <c r="AD81" i="5"/>
  <c r="AC37" i="5"/>
  <c r="AC81" i="5" s="1"/>
  <c r="AB37" i="5"/>
  <c r="AB81" i="5" s="1"/>
  <c r="AA37" i="5"/>
  <c r="AA81" i="5" s="1"/>
  <c r="Z37" i="5"/>
  <c r="Z81" i="5" s="1"/>
  <c r="Y37" i="5"/>
  <c r="Y81" i="5" s="1"/>
  <c r="X37" i="5"/>
  <c r="X81" i="5" s="1"/>
  <c r="W37" i="5"/>
  <c r="W81" i="5" s="1"/>
  <c r="V37" i="5"/>
  <c r="V81" i="5" s="1"/>
  <c r="U37" i="5"/>
  <c r="U81" i="5" s="1"/>
  <c r="T37" i="5"/>
  <c r="T81" i="5" s="1"/>
  <c r="S37" i="5"/>
  <c r="S81" i="5" s="1"/>
  <c r="R37" i="5"/>
  <c r="R81" i="5" s="1"/>
  <c r="Q37" i="5"/>
  <c r="Q81" i="5" s="1"/>
  <c r="P37" i="5"/>
  <c r="P81" i="5" s="1"/>
  <c r="O37" i="5"/>
  <c r="O81" i="5" s="1"/>
  <c r="N37" i="5"/>
  <c r="N81" i="5" s="1"/>
  <c r="M37" i="5"/>
  <c r="M81" i="5" s="1"/>
  <c r="L37" i="5"/>
  <c r="L81" i="5" s="1"/>
  <c r="K37" i="5"/>
  <c r="K81" i="5" s="1"/>
  <c r="J37" i="5"/>
  <c r="J81" i="5" s="1"/>
  <c r="I37" i="5"/>
  <c r="I81" i="5" s="1"/>
  <c r="H37" i="5"/>
  <c r="H81" i="5" s="1"/>
  <c r="G37" i="5"/>
  <c r="G81" i="5" s="1"/>
  <c r="F37" i="5"/>
  <c r="F81" i="5" s="1"/>
  <c r="E37" i="5"/>
  <c r="E81" i="5" s="1"/>
  <c r="D37" i="5"/>
  <c r="D81" i="5" s="1"/>
  <c r="C37" i="5"/>
  <c r="B37" i="5"/>
  <c r="AG36" i="5"/>
  <c r="AI36" i="5" s="1"/>
  <c r="AE80" i="5"/>
  <c r="AD80" i="5"/>
  <c r="AC36" i="5"/>
  <c r="AC80" i="5" s="1"/>
  <c r="AB36" i="5"/>
  <c r="AB80" i="5" s="1"/>
  <c r="AA36" i="5"/>
  <c r="AA80" i="5" s="1"/>
  <c r="Z36" i="5"/>
  <c r="Z80" i="5" s="1"/>
  <c r="Y36" i="5"/>
  <c r="Y80" i="5" s="1"/>
  <c r="X36" i="5"/>
  <c r="X80" i="5" s="1"/>
  <c r="W36" i="5"/>
  <c r="W80" i="5" s="1"/>
  <c r="V36" i="5"/>
  <c r="V80" i="5" s="1"/>
  <c r="U36" i="5"/>
  <c r="U80" i="5" s="1"/>
  <c r="T36" i="5"/>
  <c r="T80" i="5" s="1"/>
  <c r="S36" i="5"/>
  <c r="S80" i="5" s="1"/>
  <c r="R36" i="5"/>
  <c r="R80" i="5" s="1"/>
  <c r="Q36" i="5"/>
  <c r="Q80" i="5" s="1"/>
  <c r="P36" i="5"/>
  <c r="P80" i="5" s="1"/>
  <c r="O36" i="5"/>
  <c r="O80" i="5" s="1"/>
  <c r="N36" i="5"/>
  <c r="N80" i="5" s="1"/>
  <c r="M36" i="5"/>
  <c r="M80" i="5" s="1"/>
  <c r="L36" i="5"/>
  <c r="L80" i="5" s="1"/>
  <c r="K36" i="5"/>
  <c r="K80" i="5" s="1"/>
  <c r="J36" i="5"/>
  <c r="J80" i="5" s="1"/>
  <c r="I36" i="5"/>
  <c r="I80" i="5" s="1"/>
  <c r="H36" i="5"/>
  <c r="H80" i="5" s="1"/>
  <c r="G36" i="5"/>
  <c r="G80" i="5" s="1"/>
  <c r="F36" i="5"/>
  <c r="F80" i="5" s="1"/>
  <c r="E36" i="5"/>
  <c r="E80" i="5" s="1"/>
  <c r="D36" i="5"/>
  <c r="D80" i="5" s="1"/>
  <c r="C36" i="5"/>
  <c r="C80" i="5" s="1"/>
  <c r="B36" i="5"/>
  <c r="AG35" i="5"/>
  <c r="AI35" i="5" s="1"/>
  <c r="AE79" i="5"/>
  <c r="AD79" i="5"/>
  <c r="AC35" i="5"/>
  <c r="AC79" i="5" s="1"/>
  <c r="AB35" i="5"/>
  <c r="AB79" i="5" s="1"/>
  <c r="AA35" i="5"/>
  <c r="AA79" i="5" s="1"/>
  <c r="Z35" i="5"/>
  <c r="Z79" i="5" s="1"/>
  <c r="Y35" i="5"/>
  <c r="Y79" i="5" s="1"/>
  <c r="X35" i="5"/>
  <c r="X79" i="5" s="1"/>
  <c r="W35" i="5"/>
  <c r="W79" i="5" s="1"/>
  <c r="V35" i="5"/>
  <c r="V79" i="5" s="1"/>
  <c r="U35" i="5"/>
  <c r="U79" i="5" s="1"/>
  <c r="T35" i="5"/>
  <c r="T79" i="5" s="1"/>
  <c r="S35" i="5"/>
  <c r="S79" i="5" s="1"/>
  <c r="R35" i="5"/>
  <c r="R79" i="5" s="1"/>
  <c r="Q35" i="5"/>
  <c r="Q79" i="5" s="1"/>
  <c r="P35" i="5"/>
  <c r="P79" i="5" s="1"/>
  <c r="O35" i="5"/>
  <c r="N35" i="5"/>
  <c r="M35" i="5"/>
  <c r="L35" i="5"/>
  <c r="K35" i="5"/>
  <c r="J35" i="5"/>
  <c r="J79" i="5" s="1"/>
  <c r="I35" i="5"/>
  <c r="I79" i="5" s="1"/>
  <c r="H35" i="5"/>
  <c r="H79" i="5" s="1"/>
  <c r="G35" i="5"/>
  <c r="G79" i="5" s="1"/>
  <c r="F35" i="5"/>
  <c r="F79" i="5" s="1"/>
  <c r="E35" i="5"/>
  <c r="E79" i="5" s="1"/>
  <c r="D35" i="5"/>
  <c r="D79" i="5" s="1"/>
  <c r="C35" i="5"/>
  <c r="C79" i="5" s="1"/>
  <c r="B35" i="5"/>
  <c r="AG34" i="5"/>
  <c r="AI34" i="5" s="1"/>
  <c r="AE78" i="5"/>
  <c r="AD78" i="5"/>
  <c r="AC34" i="5"/>
  <c r="AC78" i="5" s="1"/>
  <c r="AB34" i="5"/>
  <c r="AB78" i="5" s="1"/>
  <c r="AA34" i="5"/>
  <c r="AA78" i="5" s="1"/>
  <c r="Z34" i="5"/>
  <c r="Z78" i="5" s="1"/>
  <c r="Y34" i="5"/>
  <c r="Y78" i="5" s="1"/>
  <c r="X34" i="5"/>
  <c r="X78" i="5" s="1"/>
  <c r="W34" i="5"/>
  <c r="W78" i="5" s="1"/>
  <c r="V34" i="5"/>
  <c r="V78" i="5" s="1"/>
  <c r="U34" i="5"/>
  <c r="U78" i="5" s="1"/>
  <c r="T34" i="5"/>
  <c r="T78" i="5" s="1"/>
  <c r="S34" i="5"/>
  <c r="S78" i="5" s="1"/>
  <c r="R34" i="5"/>
  <c r="R78" i="5" s="1"/>
  <c r="Q34" i="5"/>
  <c r="Q78" i="5" s="1"/>
  <c r="P34" i="5"/>
  <c r="P78" i="5" s="1"/>
  <c r="O34" i="5"/>
  <c r="O78" i="5" s="1"/>
  <c r="N34" i="5"/>
  <c r="M34" i="5"/>
  <c r="L34" i="5"/>
  <c r="K34" i="5"/>
  <c r="J34" i="5"/>
  <c r="J78" i="5" s="1"/>
  <c r="I34" i="5"/>
  <c r="I78" i="5" s="1"/>
  <c r="H34" i="5"/>
  <c r="H78" i="5" s="1"/>
  <c r="G34" i="5"/>
  <c r="G78" i="5" s="1"/>
  <c r="F34" i="5"/>
  <c r="F78" i="5" s="1"/>
  <c r="E34" i="5"/>
  <c r="E78" i="5" s="1"/>
  <c r="D34" i="5"/>
  <c r="D78" i="5" s="1"/>
  <c r="C34" i="5"/>
  <c r="C78" i="5" s="1"/>
  <c r="B34" i="5"/>
  <c r="AG33" i="5"/>
  <c r="AE77" i="5"/>
  <c r="AD77" i="5"/>
  <c r="AC33" i="5"/>
  <c r="AC77" i="5" s="1"/>
  <c r="AB33" i="5"/>
  <c r="AB77" i="5" s="1"/>
  <c r="AA33" i="5"/>
  <c r="AA77" i="5" s="1"/>
  <c r="Z33" i="5"/>
  <c r="Z77" i="5" s="1"/>
  <c r="Y33" i="5"/>
  <c r="Y77" i="5" s="1"/>
  <c r="X33" i="5"/>
  <c r="X77" i="5" s="1"/>
  <c r="W33" i="5"/>
  <c r="W77" i="5" s="1"/>
  <c r="V33" i="5"/>
  <c r="V77" i="5" s="1"/>
  <c r="U33" i="5"/>
  <c r="U77" i="5" s="1"/>
  <c r="T33" i="5"/>
  <c r="T77" i="5" s="1"/>
  <c r="S33" i="5"/>
  <c r="S77" i="5" s="1"/>
  <c r="R33" i="5"/>
  <c r="R77" i="5" s="1"/>
  <c r="Q33" i="5"/>
  <c r="Q77" i="5" s="1"/>
  <c r="P33" i="5"/>
  <c r="P77" i="5" s="1"/>
  <c r="O33" i="5"/>
  <c r="O77" i="5" s="1"/>
  <c r="N33" i="5"/>
  <c r="N77" i="5" s="1"/>
  <c r="M33" i="5"/>
  <c r="M77" i="5" s="1"/>
  <c r="L33" i="5"/>
  <c r="L77" i="5" s="1"/>
  <c r="K33" i="5"/>
  <c r="K77" i="5" s="1"/>
  <c r="J33" i="5"/>
  <c r="J77" i="5" s="1"/>
  <c r="I33" i="5"/>
  <c r="I77" i="5" s="1"/>
  <c r="H33" i="5"/>
  <c r="H77" i="5" s="1"/>
  <c r="G33" i="5"/>
  <c r="G77" i="5" s="1"/>
  <c r="F33" i="5"/>
  <c r="F77" i="5" s="1"/>
  <c r="E33" i="5"/>
  <c r="E77" i="5" s="1"/>
  <c r="D33" i="5"/>
  <c r="D77" i="5" s="1"/>
  <c r="C33" i="5"/>
  <c r="C77" i="5" s="1"/>
  <c r="B33" i="5"/>
  <c r="AG32" i="5"/>
  <c r="AI32" i="5" s="1"/>
  <c r="AE76" i="5"/>
  <c r="AD76" i="5"/>
  <c r="AC32" i="5"/>
  <c r="AC76" i="5" s="1"/>
  <c r="AB32" i="5"/>
  <c r="AB76" i="5" s="1"/>
  <c r="AA32" i="5"/>
  <c r="AA76" i="5" s="1"/>
  <c r="Z32" i="5"/>
  <c r="Z76" i="5" s="1"/>
  <c r="Y32" i="5"/>
  <c r="Y76" i="5" s="1"/>
  <c r="X32" i="5"/>
  <c r="X76" i="5" s="1"/>
  <c r="W32" i="5"/>
  <c r="W76" i="5" s="1"/>
  <c r="V32" i="5"/>
  <c r="V76" i="5" s="1"/>
  <c r="U32" i="5"/>
  <c r="U76" i="5" s="1"/>
  <c r="T32" i="5"/>
  <c r="T76" i="5" s="1"/>
  <c r="S32" i="5"/>
  <c r="S76" i="5" s="1"/>
  <c r="R32" i="5"/>
  <c r="R76" i="5" s="1"/>
  <c r="Q32" i="5"/>
  <c r="Q76" i="5" s="1"/>
  <c r="P32" i="5"/>
  <c r="P76" i="5" s="1"/>
  <c r="O32" i="5"/>
  <c r="O76" i="5" s="1"/>
  <c r="N32" i="5"/>
  <c r="N76" i="5" s="1"/>
  <c r="M32" i="5"/>
  <c r="M76" i="5" s="1"/>
  <c r="L32" i="5"/>
  <c r="L76" i="5" s="1"/>
  <c r="K32" i="5"/>
  <c r="K76" i="5" s="1"/>
  <c r="J32" i="5"/>
  <c r="J76" i="5" s="1"/>
  <c r="I32" i="5"/>
  <c r="I76" i="5" s="1"/>
  <c r="H32" i="5"/>
  <c r="H76" i="5" s="1"/>
  <c r="G32" i="5"/>
  <c r="G76" i="5" s="1"/>
  <c r="F32" i="5"/>
  <c r="F76" i="5" s="1"/>
  <c r="E32" i="5"/>
  <c r="E76" i="5" s="1"/>
  <c r="D32" i="5"/>
  <c r="D76" i="5" s="1"/>
  <c r="C32" i="5"/>
  <c r="C76" i="5" s="1"/>
  <c r="B32" i="5"/>
  <c r="A32" i="5"/>
  <c r="AG31" i="5"/>
  <c r="AI31" i="5" s="1"/>
  <c r="AE75" i="5"/>
  <c r="AD75" i="5"/>
  <c r="AC31" i="5"/>
  <c r="AC75" i="5" s="1"/>
  <c r="AB31" i="5"/>
  <c r="AB75" i="5" s="1"/>
  <c r="AA31" i="5"/>
  <c r="AA75" i="5" s="1"/>
  <c r="Z31" i="5"/>
  <c r="Z75" i="5" s="1"/>
  <c r="Y31" i="5"/>
  <c r="Y75" i="5" s="1"/>
  <c r="X31" i="5"/>
  <c r="X75" i="5" s="1"/>
  <c r="W31" i="5"/>
  <c r="W75" i="5" s="1"/>
  <c r="V31" i="5"/>
  <c r="V75" i="5" s="1"/>
  <c r="U31" i="5"/>
  <c r="U75" i="5" s="1"/>
  <c r="T31" i="5"/>
  <c r="T75" i="5" s="1"/>
  <c r="S31" i="5"/>
  <c r="S75" i="5" s="1"/>
  <c r="R31" i="5"/>
  <c r="R75" i="5" s="1"/>
  <c r="Q31" i="5"/>
  <c r="Q75" i="5" s="1"/>
  <c r="P31" i="5"/>
  <c r="P75" i="5" s="1"/>
  <c r="O31" i="5"/>
  <c r="O75" i="5" s="1"/>
  <c r="N31" i="5"/>
  <c r="N75" i="5" s="1"/>
  <c r="M31" i="5"/>
  <c r="M75" i="5" s="1"/>
  <c r="L31" i="5"/>
  <c r="L75" i="5" s="1"/>
  <c r="K31" i="5"/>
  <c r="K75" i="5" s="1"/>
  <c r="J31" i="5"/>
  <c r="J75" i="5" s="1"/>
  <c r="I31" i="5"/>
  <c r="I75" i="5" s="1"/>
  <c r="H31" i="5"/>
  <c r="H75" i="5" s="1"/>
  <c r="G31" i="5"/>
  <c r="G75" i="5" s="1"/>
  <c r="F31" i="5"/>
  <c r="F75" i="5" s="1"/>
  <c r="E31" i="5"/>
  <c r="E75" i="5" s="1"/>
  <c r="D31" i="5"/>
  <c r="D75" i="5" s="1"/>
  <c r="C31" i="5"/>
  <c r="C75" i="5" s="1"/>
  <c r="B31" i="5"/>
  <c r="A31" i="5"/>
  <c r="AG30" i="5"/>
  <c r="AE74" i="5"/>
  <c r="AD74" i="5"/>
  <c r="AC30" i="5"/>
  <c r="AC74" i="5" s="1"/>
  <c r="AB30" i="5"/>
  <c r="AB74" i="5" s="1"/>
  <c r="AA30" i="5"/>
  <c r="AA74" i="5" s="1"/>
  <c r="Z30" i="5"/>
  <c r="Z74" i="5" s="1"/>
  <c r="Y30" i="5"/>
  <c r="Y74" i="5" s="1"/>
  <c r="X30" i="5"/>
  <c r="X74" i="5" s="1"/>
  <c r="W30" i="5"/>
  <c r="W74" i="5" s="1"/>
  <c r="V30" i="5"/>
  <c r="V74" i="5" s="1"/>
  <c r="U30" i="5"/>
  <c r="U74" i="5" s="1"/>
  <c r="T30" i="5"/>
  <c r="T74" i="5" s="1"/>
  <c r="S30" i="5"/>
  <c r="S74" i="5" s="1"/>
  <c r="R30" i="5"/>
  <c r="R74" i="5" s="1"/>
  <c r="Q30" i="5"/>
  <c r="Q74" i="5" s="1"/>
  <c r="P30" i="5"/>
  <c r="P74" i="5" s="1"/>
  <c r="O30" i="5"/>
  <c r="O74" i="5" s="1"/>
  <c r="N30" i="5"/>
  <c r="N74" i="5" s="1"/>
  <c r="M30" i="5"/>
  <c r="M74" i="5" s="1"/>
  <c r="L30" i="5"/>
  <c r="L74" i="5" s="1"/>
  <c r="K30" i="5"/>
  <c r="K74" i="5" s="1"/>
  <c r="J30" i="5"/>
  <c r="J74" i="5" s="1"/>
  <c r="I30" i="5"/>
  <c r="I74" i="5" s="1"/>
  <c r="H30" i="5"/>
  <c r="H74" i="5" s="1"/>
  <c r="G30" i="5"/>
  <c r="G74" i="5" s="1"/>
  <c r="F30" i="5"/>
  <c r="F74" i="5" s="1"/>
  <c r="E30" i="5"/>
  <c r="E74" i="5" s="1"/>
  <c r="D30" i="5"/>
  <c r="D74" i="5" s="1"/>
  <c r="C30" i="5"/>
  <c r="C74" i="5" s="1"/>
  <c r="B30" i="5"/>
  <c r="A30" i="5"/>
  <c r="AG29" i="5"/>
  <c r="AE73" i="5"/>
  <c r="AD73" i="5"/>
  <c r="AC29" i="5"/>
  <c r="AC73" i="5" s="1"/>
  <c r="AB29" i="5"/>
  <c r="AB73" i="5" s="1"/>
  <c r="AA29" i="5"/>
  <c r="AA73" i="5" s="1"/>
  <c r="Z29" i="5"/>
  <c r="Z73" i="5" s="1"/>
  <c r="Y29" i="5"/>
  <c r="Y73" i="5" s="1"/>
  <c r="X29" i="5"/>
  <c r="X73" i="5" s="1"/>
  <c r="W29" i="5"/>
  <c r="W73" i="5" s="1"/>
  <c r="V29" i="5"/>
  <c r="V73" i="5" s="1"/>
  <c r="U29" i="5"/>
  <c r="U73" i="5" s="1"/>
  <c r="T29" i="5"/>
  <c r="T73" i="5" s="1"/>
  <c r="S29" i="5"/>
  <c r="S73" i="5" s="1"/>
  <c r="R29" i="5"/>
  <c r="R73" i="5" s="1"/>
  <c r="Q29" i="5"/>
  <c r="Q73" i="5" s="1"/>
  <c r="P29" i="5"/>
  <c r="P73" i="5" s="1"/>
  <c r="O29" i="5"/>
  <c r="O73" i="5" s="1"/>
  <c r="N29" i="5"/>
  <c r="N73" i="5" s="1"/>
  <c r="M29" i="5"/>
  <c r="M73" i="5" s="1"/>
  <c r="L29" i="5"/>
  <c r="K29" i="5"/>
  <c r="K73" i="5" s="1"/>
  <c r="J29" i="5"/>
  <c r="J73" i="5" s="1"/>
  <c r="I29" i="5"/>
  <c r="I73" i="5" s="1"/>
  <c r="H29" i="5"/>
  <c r="H73" i="5" s="1"/>
  <c r="G29" i="5"/>
  <c r="G73" i="5" s="1"/>
  <c r="F29" i="5"/>
  <c r="F73" i="5" s="1"/>
  <c r="E29" i="5"/>
  <c r="E73" i="5" s="1"/>
  <c r="D29" i="5"/>
  <c r="D73" i="5" s="1"/>
  <c r="C29" i="5"/>
  <c r="C73" i="5" s="1"/>
  <c r="B29" i="5"/>
  <c r="A29" i="5"/>
  <c r="AG28" i="5"/>
  <c r="AE72" i="5"/>
  <c r="AD72" i="5"/>
  <c r="AC28" i="5"/>
  <c r="AC72" i="5" s="1"/>
  <c r="AB28" i="5"/>
  <c r="AB72" i="5" s="1"/>
  <c r="AA28" i="5"/>
  <c r="AA72" i="5" s="1"/>
  <c r="Z28" i="5"/>
  <c r="Z72" i="5" s="1"/>
  <c r="Y28" i="5"/>
  <c r="Y72" i="5" s="1"/>
  <c r="X28" i="5"/>
  <c r="X72" i="5" s="1"/>
  <c r="W28" i="5"/>
  <c r="W72" i="5" s="1"/>
  <c r="V28" i="5"/>
  <c r="V72" i="5" s="1"/>
  <c r="U28" i="5"/>
  <c r="U72" i="5" s="1"/>
  <c r="T28" i="5"/>
  <c r="T72" i="5" s="1"/>
  <c r="S28" i="5"/>
  <c r="S72" i="5" s="1"/>
  <c r="R28" i="5"/>
  <c r="R72" i="5" s="1"/>
  <c r="Q28" i="5"/>
  <c r="Q72" i="5" s="1"/>
  <c r="P28" i="5"/>
  <c r="P72" i="5" s="1"/>
  <c r="O28" i="5"/>
  <c r="O72" i="5" s="1"/>
  <c r="N28" i="5"/>
  <c r="N72" i="5" s="1"/>
  <c r="M28" i="5"/>
  <c r="M72" i="5" s="1"/>
  <c r="L28" i="5"/>
  <c r="L72" i="5" s="1"/>
  <c r="K28" i="5"/>
  <c r="K72" i="5" s="1"/>
  <c r="J28" i="5"/>
  <c r="J72" i="5" s="1"/>
  <c r="I28" i="5"/>
  <c r="I72" i="5" s="1"/>
  <c r="H28" i="5"/>
  <c r="H72" i="5" s="1"/>
  <c r="G28" i="5"/>
  <c r="G72" i="5" s="1"/>
  <c r="F28" i="5"/>
  <c r="F72" i="5" s="1"/>
  <c r="E28" i="5"/>
  <c r="E72" i="5" s="1"/>
  <c r="D28" i="5"/>
  <c r="D72" i="5" s="1"/>
  <c r="C28" i="5"/>
  <c r="C72" i="5" s="1"/>
  <c r="B28" i="5"/>
  <c r="A28" i="5"/>
  <c r="AG27" i="5"/>
  <c r="AE71" i="5"/>
  <c r="AD71" i="5"/>
  <c r="AC27" i="5"/>
  <c r="AC71" i="5" s="1"/>
  <c r="AB27" i="5"/>
  <c r="AB71" i="5" s="1"/>
  <c r="AA27" i="5"/>
  <c r="AA71" i="5" s="1"/>
  <c r="Z27" i="5"/>
  <c r="Z71" i="5" s="1"/>
  <c r="Y27" i="5"/>
  <c r="Y71" i="5" s="1"/>
  <c r="X27" i="5"/>
  <c r="W27" i="5"/>
  <c r="V27" i="5"/>
  <c r="U27" i="5"/>
  <c r="T27" i="5"/>
  <c r="S27" i="5"/>
  <c r="R27" i="5"/>
  <c r="Q27" i="5"/>
  <c r="Q71" i="5" s="1"/>
  <c r="P27" i="5"/>
  <c r="P71" i="5" s="1"/>
  <c r="O27" i="5"/>
  <c r="N27" i="5"/>
  <c r="M27" i="5"/>
  <c r="M71" i="5" s="1"/>
  <c r="L27" i="5"/>
  <c r="L71" i="5" s="1"/>
  <c r="K27" i="5"/>
  <c r="K71" i="5" s="1"/>
  <c r="J27" i="5"/>
  <c r="J71" i="5" s="1"/>
  <c r="I27" i="5"/>
  <c r="I71" i="5" s="1"/>
  <c r="H27" i="5"/>
  <c r="H71" i="5" s="1"/>
  <c r="G27" i="5"/>
  <c r="G71" i="5" s="1"/>
  <c r="F27" i="5"/>
  <c r="F71" i="5" s="1"/>
  <c r="E27" i="5"/>
  <c r="E71" i="5" s="1"/>
  <c r="D27" i="5"/>
  <c r="D71" i="5" s="1"/>
  <c r="C27" i="5"/>
  <c r="C71" i="5" s="1"/>
  <c r="B27" i="5"/>
  <c r="A27" i="5"/>
  <c r="AG26" i="5"/>
  <c r="AE70" i="5"/>
  <c r="AD70" i="5"/>
  <c r="AC26" i="5"/>
  <c r="AC70" i="5" s="1"/>
  <c r="AB26" i="5"/>
  <c r="AB70" i="5" s="1"/>
  <c r="AA26" i="5"/>
  <c r="AA70" i="5" s="1"/>
  <c r="Z26" i="5"/>
  <c r="Z70" i="5" s="1"/>
  <c r="Y26" i="5"/>
  <c r="Y70" i="5" s="1"/>
  <c r="X26" i="5"/>
  <c r="X70" i="5" s="1"/>
  <c r="W26" i="5"/>
  <c r="W70" i="5" s="1"/>
  <c r="V26" i="5"/>
  <c r="V70" i="5" s="1"/>
  <c r="U26" i="5"/>
  <c r="U70" i="5" s="1"/>
  <c r="T26" i="5"/>
  <c r="T70" i="5" s="1"/>
  <c r="S26" i="5"/>
  <c r="S70" i="5" s="1"/>
  <c r="R26" i="5"/>
  <c r="R70" i="5" s="1"/>
  <c r="Q26" i="5"/>
  <c r="Q70" i="5" s="1"/>
  <c r="P26" i="5"/>
  <c r="P70" i="5" s="1"/>
  <c r="O26" i="5"/>
  <c r="O70" i="5" s="1"/>
  <c r="N26" i="5"/>
  <c r="N70" i="5" s="1"/>
  <c r="M26" i="5"/>
  <c r="M70" i="5" s="1"/>
  <c r="L26" i="5"/>
  <c r="L70" i="5" s="1"/>
  <c r="K26" i="5"/>
  <c r="K70" i="5" s="1"/>
  <c r="J26" i="5"/>
  <c r="J70" i="5" s="1"/>
  <c r="I26" i="5"/>
  <c r="I70" i="5" s="1"/>
  <c r="H26" i="5"/>
  <c r="H70" i="5" s="1"/>
  <c r="G26" i="5"/>
  <c r="G70" i="5" s="1"/>
  <c r="F26" i="5"/>
  <c r="F70" i="5" s="1"/>
  <c r="E26" i="5"/>
  <c r="E70" i="5" s="1"/>
  <c r="D26" i="5"/>
  <c r="D70" i="5" s="1"/>
  <c r="C26" i="5"/>
  <c r="C70" i="5" s="1"/>
  <c r="B26" i="5"/>
  <c r="A26" i="5"/>
  <c r="AG25" i="5"/>
  <c r="AE69" i="5"/>
  <c r="AD69" i="5"/>
  <c r="AC25" i="5"/>
  <c r="AC69" i="5" s="1"/>
  <c r="AB25" i="5"/>
  <c r="AB69" i="5" s="1"/>
  <c r="AA25" i="5"/>
  <c r="AA69" i="5" s="1"/>
  <c r="Z25" i="5"/>
  <c r="Z69" i="5" s="1"/>
  <c r="Y25" i="5"/>
  <c r="Y69" i="5" s="1"/>
  <c r="X25" i="5"/>
  <c r="X69" i="5" s="1"/>
  <c r="W25" i="5"/>
  <c r="W69" i="5" s="1"/>
  <c r="V25" i="5"/>
  <c r="V69" i="5" s="1"/>
  <c r="U25" i="5"/>
  <c r="U69" i="5" s="1"/>
  <c r="T25" i="5"/>
  <c r="T69" i="5" s="1"/>
  <c r="S25" i="5"/>
  <c r="S69" i="5" s="1"/>
  <c r="R25" i="5"/>
  <c r="R69" i="5" s="1"/>
  <c r="Q25" i="5"/>
  <c r="Q69" i="5" s="1"/>
  <c r="P25" i="5"/>
  <c r="P69" i="5" s="1"/>
  <c r="O25" i="5"/>
  <c r="O69" i="5" s="1"/>
  <c r="N25" i="5"/>
  <c r="N69" i="5" s="1"/>
  <c r="M25" i="5"/>
  <c r="L25" i="5"/>
  <c r="K25" i="5"/>
  <c r="J25" i="5"/>
  <c r="I25" i="5"/>
  <c r="H25" i="5"/>
  <c r="G25" i="5"/>
  <c r="F25" i="5"/>
  <c r="E25" i="5"/>
  <c r="E69" i="5" s="1"/>
  <c r="D25" i="5"/>
  <c r="D69" i="5" s="1"/>
  <c r="C25" i="5"/>
  <c r="B25" i="5"/>
  <c r="A25" i="5"/>
  <c r="AG24" i="5"/>
  <c r="AE68" i="5"/>
  <c r="AD68" i="5"/>
  <c r="AC24" i="5"/>
  <c r="AC68" i="5" s="1"/>
  <c r="AB24" i="5"/>
  <c r="AB68" i="5" s="1"/>
  <c r="AA24" i="5"/>
  <c r="AA68" i="5" s="1"/>
  <c r="Z24" i="5"/>
  <c r="Z68" i="5" s="1"/>
  <c r="Y24" i="5"/>
  <c r="Y68" i="5" s="1"/>
  <c r="X24" i="5"/>
  <c r="X68" i="5" s="1"/>
  <c r="W24" i="5"/>
  <c r="W68" i="5" s="1"/>
  <c r="V24" i="5"/>
  <c r="V68" i="5" s="1"/>
  <c r="U24" i="5"/>
  <c r="U68" i="5" s="1"/>
  <c r="T24" i="5"/>
  <c r="T68" i="5" s="1"/>
  <c r="S24" i="5"/>
  <c r="S68" i="5" s="1"/>
  <c r="R24" i="5"/>
  <c r="R68" i="5" s="1"/>
  <c r="Q24" i="5"/>
  <c r="Q68" i="5" s="1"/>
  <c r="P24" i="5"/>
  <c r="P68" i="5" s="1"/>
  <c r="O24" i="5"/>
  <c r="O68" i="5" s="1"/>
  <c r="N24" i="5"/>
  <c r="N68" i="5" s="1"/>
  <c r="M24" i="5"/>
  <c r="M68" i="5" s="1"/>
  <c r="L24" i="5"/>
  <c r="L68" i="5" s="1"/>
  <c r="K24" i="5"/>
  <c r="K68" i="5" s="1"/>
  <c r="J24" i="5"/>
  <c r="J68" i="5" s="1"/>
  <c r="I24" i="5"/>
  <c r="I68" i="5" s="1"/>
  <c r="H24" i="5"/>
  <c r="H68" i="5" s="1"/>
  <c r="G24" i="5"/>
  <c r="G68" i="5" s="1"/>
  <c r="F24" i="5"/>
  <c r="F68" i="5" s="1"/>
  <c r="E24" i="5"/>
  <c r="E68" i="5" s="1"/>
  <c r="D24" i="5"/>
  <c r="D68" i="5" s="1"/>
  <c r="C24" i="5"/>
  <c r="C68" i="5" s="1"/>
  <c r="B24" i="5"/>
  <c r="A24" i="5"/>
  <c r="AG23" i="5"/>
  <c r="AE67" i="5"/>
  <c r="AD67" i="5"/>
  <c r="AC23" i="5"/>
  <c r="AC67" i="5" s="1"/>
  <c r="AB23" i="5"/>
  <c r="AB67" i="5" s="1"/>
  <c r="AA23" i="5"/>
  <c r="AA67" i="5" s="1"/>
  <c r="Z23" i="5"/>
  <c r="Z67" i="5" s="1"/>
  <c r="Y23" i="5"/>
  <c r="Y67" i="5" s="1"/>
  <c r="X23" i="5"/>
  <c r="X67" i="5" s="1"/>
  <c r="W23" i="5"/>
  <c r="W67" i="5" s="1"/>
  <c r="V23" i="5"/>
  <c r="V67" i="5" s="1"/>
  <c r="U23" i="5"/>
  <c r="U67" i="5" s="1"/>
  <c r="T23" i="5"/>
  <c r="T67" i="5" s="1"/>
  <c r="S23" i="5"/>
  <c r="S67" i="5" s="1"/>
  <c r="R23" i="5"/>
  <c r="R67" i="5" s="1"/>
  <c r="Q23" i="5"/>
  <c r="Q67" i="5" s="1"/>
  <c r="P23" i="5"/>
  <c r="P67" i="5" s="1"/>
  <c r="O23" i="5"/>
  <c r="O67" i="5" s="1"/>
  <c r="N23" i="5"/>
  <c r="N67" i="5" s="1"/>
  <c r="M23" i="5"/>
  <c r="M67" i="5" s="1"/>
  <c r="L23" i="5"/>
  <c r="L67" i="5" s="1"/>
  <c r="K23" i="5"/>
  <c r="K67" i="5" s="1"/>
  <c r="J23" i="5"/>
  <c r="J67" i="5" s="1"/>
  <c r="I23" i="5"/>
  <c r="I67" i="5" s="1"/>
  <c r="H23" i="5"/>
  <c r="H67" i="5" s="1"/>
  <c r="G23" i="5"/>
  <c r="G67" i="5" s="1"/>
  <c r="F23" i="5"/>
  <c r="F67" i="5" s="1"/>
  <c r="E23" i="5"/>
  <c r="E67" i="5" s="1"/>
  <c r="D23" i="5"/>
  <c r="D67" i="5" s="1"/>
  <c r="C23" i="5"/>
  <c r="C67" i="5" s="1"/>
  <c r="B23" i="5"/>
  <c r="A23" i="5"/>
  <c r="AG22" i="5"/>
  <c r="AE66" i="5"/>
  <c r="AD66" i="5"/>
  <c r="AC22" i="5"/>
  <c r="AC66" i="5" s="1"/>
  <c r="AB22" i="5"/>
  <c r="AB66" i="5" s="1"/>
  <c r="AA22" i="5"/>
  <c r="AA66" i="5" s="1"/>
  <c r="Z22" i="5"/>
  <c r="Z66" i="5" s="1"/>
  <c r="Y22" i="5"/>
  <c r="Y66" i="5" s="1"/>
  <c r="X22" i="5"/>
  <c r="X66" i="5" s="1"/>
  <c r="W22" i="5"/>
  <c r="W66" i="5" s="1"/>
  <c r="V22" i="5"/>
  <c r="V66" i="5" s="1"/>
  <c r="U22" i="5"/>
  <c r="U66" i="5" s="1"/>
  <c r="T22" i="5"/>
  <c r="T66" i="5" s="1"/>
  <c r="S22" i="5"/>
  <c r="S66" i="5" s="1"/>
  <c r="R22" i="5"/>
  <c r="R66" i="5" s="1"/>
  <c r="Q22" i="5"/>
  <c r="Q66" i="5" s="1"/>
  <c r="P22" i="5"/>
  <c r="P66" i="5" s="1"/>
  <c r="O22" i="5"/>
  <c r="O66" i="5" s="1"/>
  <c r="N22" i="5"/>
  <c r="N66" i="5" s="1"/>
  <c r="M22" i="5"/>
  <c r="M66" i="5" s="1"/>
  <c r="L22" i="5"/>
  <c r="L66" i="5" s="1"/>
  <c r="K22" i="5"/>
  <c r="K66" i="5" s="1"/>
  <c r="J22" i="5"/>
  <c r="J66" i="5" s="1"/>
  <c r="I22" i="5"/>
  <c r="I66" i="5" s="1"/>
  <c r="H22" i="5"/>
  <c r="H66" i="5" s="1"/>
  <c r="G22" i="5"/>
  <c r="G66" i="5" s="1"/>
  <c r="F22" i="5"/>
  <c r="F66" i="5" s="1"/>
  <c r="E22" i="5"/>
  <c r="E66" i="5" s="1"/>
  <c r="D22" i="5"/>
  <c r="D66" i="5" s="1"/>
  <c r="C22" i="5"/>
  <c r="C66" i="5" s="1"/>
  <c r="B22" i="5"/>
  <c r="A22" i="5"/>
  <c r="AG21" i="5"/>
  <c r="AE65" i="5"/>
  <c r="AD65" i="5"/>
  <c r="AC21" i="5"/>
  <c r="AC65" i="5" s="1"/>
  <c r="AB21" i="5"/>
  <c r="AB65" i="5" s="1"/>
  <c r="AA21" i="5"/>
  <c r="AA65" i="5" s="1"/>
  <c r="Z21" i="5"/>
  <c r="Z65" i="5" s="1"/>
  <c r="Y21" i="5"/>
  <c r="Y65" i="5" s="1"/>
  <c r="X21" i="5"/>
  <c r="X65" i="5" s="1"/>
  <c r="W21" i="5"/>
  <c r="W65" i="5" s="1"/>
  <c r="V21" i="5"/>
  <c r="V65" i="5" s="1"/>
  <c r="U21" i="5"/>
  <c r="U65" i="5" s="1"/>
  <c r="T21" i="5"/>
  <c r="T65" i="5" s="1"/>
  <c r="S21" i="5"/>
  <c r="S65" i="5" s="1"/>
  <c r="R21" i="5"/>
  <c r="R65" i="5" s="1"/>
  <c r="Q21" i="5"/>
  <c r="Q65" i="5" s="1"/>
  <c r="P21" i="5"/>
  <c r="P65" i="5" s="1"/>
  <c r="O21" i="5"/>
  <c r="O65" i="5" s="1"/>
  <c r="N21" i="5"/>
  <c r="N65" i="5" s="1"/>
  <c r="M21" i="5"/>
  <c r="M65" i="5" s="1"/>
  <c r="L21" i="5"/>
  <c r="L65" i="5" s="1"/>
  <c r="K21" i="5"/>
  <c r="K65" i="5" s="1"/>
  <c r="J21" i="5"/>
  <c r="J65" i="5" s="1"/>
  <c r="I21" i="5"/>
  <c r="I65" i="5" s="1"/>
  <c r="H21" i="5"/>
  <c r="H65" i="5" s="1"/>
  <c r="G21" i="5"/>
  <c r="G65" i="5" s="1"/>
  <c r="F21" i="5"/>
  <c r="E21" i="5"/>
  <c r="E65" i="5" s="1"/>
  <c r="D21" i="5"/>
  <c r="D65" i="5" s="1"/>
  <c r="C21" i="5"/>
  <c r="C65" i="5" s="1"/>
  <c r="B21" i="5"/>
  <c r="A21" i="5"/>
  <c r="AG20" i="5"/>
  <c r="AE64" i="5"/>
  <c r="AD64" i="5"/>
  <c r="AC20" i="5"/>
  <c r="AC64" i="5" s="1"/>
  <c r="AB20" i="5"/>
  <c r="AB64" i="5" s="1"/>
  <c r="AA20" i="5"/>
  <c r="AA64" i="5" s="1"/>
  <c r="Z20" i="5"/>
  <c r="Z64" i="5" s="1"/>
  <c r="Y20" i="5"/>
  <c r="Y64" i="5" s="1"/>
  <c r="X20" i="5"/>
  <c r="X64" i="5" s="1"/>
  <c r="W20" i="5"/>
  <c r="W64" i="5" s="1"/>
  <c r="V20" i="5"/>
  <c r="V64" i="5" s="1"/>
  <c r="U20" i="5"/>
  <c r="U64" i="5" s="1"/>
  <c r="T20" i="5"/>
  <c r="T64" i="5" s="1"/>
  <c r="S20" i="5"/>
  <c r="S64" i="5" s="1"/>
  <c r="R20" i="5"/>
  <c r="R64" i="5" s="1"/>
  <c r="Q20" i="5"/>
  <c r="Q64" i="5" s="1"/>
  <c r="P20" i="5"/>
  <c r="P64" i="5" s="1"/>
  <c r="O20" i="5"/>
  <c r="O64" i="5" s="1"/>
  <c r="N20" i="5"/>
  <c r="N64" i="5" s="1"/>
  <c r="M20" i="5"/>
  <c r="M64" i="5" s="1"/>
  <c r="L20" i="5"/>
  <c r="L64" i="5" s="1"/>
  <c r="K20" i="5"/>
  <c r="K64" i="5" s="1"/>
  <c r="J20" i="5"/>
  <c r="J64" i="5" s="1"/>
  <c r="I20" i="5"/>
  <c r="I64" i="5" s="1"/>
  <c r="H20" i="5"/>
  <c r="H64" i="5" s="1"/>
  <c r="G20" i="5"/>
  <c r="G64" i="5" s="1"/>
  <c r="F20" i="5"/>
  <c r="F64" i="5" s="1"/>
  <c r="E20" i="5"/>
  <c r="E64" i="5" s="1"/>
  <c r="D20" i="5"/>
  <c r="D64" i="5" s="1"/>
  <c r="C20" i="5"/>
  <c r="C64" i="5" s="1"/>
  <c r="B20" i="5"/>
  <c r="A20" i="5"/>
  <c r="AG19" i="5"/>
  <c r="AE63" i="5"/>
  <c r="AD63" i="5"/>
  <c r="AC19" i="5"/>
  <c r="AC63" i="5" s="1"/>
  <c r="AB19" i="5"/>
  <c r="AB63" i="5" s="1"/>
  <c r="AA19" i="5"/>
  <c r="AA63" i="5" s="1"/>
  <c r="Z19" i="5"/>
  <c r="Z63" i="5" s="1"/>
  <c r="Y19" i="5"/>
  <c r="Y63" i="5" s="1"/>
  <c r="X19" i="5"/>
  <c r="X63" i="5" s="1"/>
  <c r="W19" i="5"/>
  <c r="W63" i="5" s="1"/>
  <c r="V19" i="5"/>
  <c r="V63" i="5" s="1"/>
  <c r="U19" i="5"/>
  <c r="U63" i="5" s="1"/>
  <c r="T19" i="5"/>
  <c r="T63" i="5" s="1"/>
  <c r="S19" i="5"/>
  <c r="S63" i="5" s="1"/>
  <c r="R19" i="5"/>
  <c r="R63" i="5" s="1"/>
  <c r="Q19" i="5"/>
  <c r="Q63" i="5" s="1"/>
  <c r="P19" i="5"/>
  <c r="P63" i="5" s="1"/>
  <c r="O19" i="5"/>
  <c r="O63" i="5" s="1"/>
  <c r="N19" i="5"/>
  <c r="N63" i="5" s="1"/>
  <c r="M19" i="5"/>
  <c r="M63" i="5" s="1"/>
  <c r="L19" i="5"/>
  <c r="L63" i="5" s="1"/>
  <c r="K19" i="5"/>
  <c r="K63" i="5" s="1"/>
  <c r="J19" i="5"/>
  <c r="J63" i="5" s="1"/>
  <c r="I19" i="5"/>
  <c r="I63" i="5" s="1"/>
  <c r="H19" i="5"/>
  <c r="H63" i="5" s="1"/>
  <c r="G19" i="5"/>
  <c r="G63" i="5" s="1"/>
  <c r="F19" i="5"/>
  <c r="F63" i="5" s="1"/>
  <c r="E19" i="5"/>
  <c r="E63" i="5" s="1"/>
  <c r="D19" i="5"/>
  <c r="D63" i="5" s="1"/>
  <c r="C19" i="5"/>
  <c r="C63" i="5" s="1"/>
  <c r="B19" i="5"/>
  <c r="A19" i="5"/>
  <c r="AG18" i="5"/>
  <c r="AE62" i="5"/>
  <c r="AD62" i="5"/>
  <c r="AC18" i="5"/>
  <c r="AC62" i="5" s="1"/>
  <c r="AB18" i="5"/>
  <c r="AB62" i="5" s="1"/>
  <c r="AA18" i="5"/>
  <c r="AA62" i="5" s="1"/>
  <c r="Z18" i="5"/>
  <c r="Z62" i="5" s="1"/>
  <c r="Y18" i="5"/>
  <c r="Y62" i="5" s="1"/>
  <c r="X18" i="5"/>
  <c r="X62" i="5" s="1"/>
  <c r="W18" i="5"/>
  <c r="W62" i="5" s="1"/>
  <c r="V18" i="5"/>
  <c r="V62" i="5" s="1"/>
  <c r="U18" i="5"/>
  <c r="U62" i="5" s="1"/>
  <c r="T18" i="5"/>
  <c r="T62" i="5" s="1"/>
  <c r="S18" i="5"/>
  <c r="S62" i="5" s="1"/>
  <c r="R18" i="5"/>
  <c r="R62" i="5" s="1"/>
  <c r="Q18" i="5"/>
  <c r="Q62" i="5" s="1"/>
  <c r="P18" i="5"/>
  <c r="P62" i="5" s="1"/>
  <c r="O18" i="5"/>
  <c r="O62" i="5" s="1"/>
  <c r="N18" i="5"/>
  <c r="N62" i="5" s="1"/>
  <c r="M18" i="5"/>
  <c r="M62" i="5" s="1"/>
  <c r="L18" i="5"/>
  <c r="L62" i="5" s="1"/>
  <c r="K18" i="5"/>
  <c r="K62" i="5" s="1"/>
  <c r="J18" i="5"/>
  <c r="J62" i="5" s="1"/>
  <c r="I18" i="5"/>
  <c r="I62" i="5" s="1"/>
  <c r="H18" i="5"/>
  <c r="H62" i="5" s="1"/>
  <c r="G18" i="5"/>
  <c r="G62" i="5" s="1"/>
  <c r="F18" i="5"/>
  <c r="F62" i="5" s="1"/>
  <c r="E18" i="5"/>
  <c r="E62" i="5" s="1"/>
  <c r="D18" i="5"/>
  <c r="D62" i="5" s="1"/>
  <c r="C18" i="5"/>
  <c r="C62" i="5" s="1"/>
  <c r="B18" i="5"/>
  <c r="A18" i="5"/>
  <c r="AG17" i="5"/>
  <c r="AE61" i="5"/>
  <c r="AD61" i="5"/>
  <c r="AC17" i="5"/>
  <c r="AC61" i="5" s="1"/>
  <c r="AB17" i="5"/>
  <c r="AB61" i="5" s="1"/>
  <c r="AA17" i="5"/>
  <c r="AA61" i="5" s="1"/>
  <c r="Z17" i="5"/>
  <c r="Z61" i="5" s="1"/>
  <c r="Y17" i="5"/>
  <c r="Y61" i="5" s="1"/>
  <c r="X17" i="5"/>
  <c r="X61" i="5" s="1"/>
  <c r="W17" i="5"/>
  <c r="W61" i="5" s="1"/>
  <c r="V17" i="5"/>
  <c r="V61" i="5" s="1"/>
  <c r="U17" i="5"/>
  <c r="U61" i="5" s="1"/>
  <c r="T17" i="5"/>
  <c r="T61" i="5" s="1"/>
  <c r="S17" i="5"/>
  <c r="S61" i="5" s="1"/>
  <c r="R17" i="5"/>
  <c r="R61" i="5" s="1"/>
  <c r="Q17" i="5"/>
  <c r="Q61" i="5" s="1"/>
  <c r="P17" i="5"/>
  <c r="P61" i="5" s="1"/>
  <c r="O17" i="5"/>
  <c r="O61" i="5" s="1"/>
  <c r="N17" i="5"/>
  <c r="N61" i="5" s="1"/>
  <c r="M17" i="5"/>
  <c r="M61" i="5" s="1"/>
  <c r="L17" i="5"/>
  <c r="L61" i="5" s="1"/>
  <c r="K17" i="5"/>
  <c r="K61" i="5" s="1"/>
  <c r="J17" i="5"/>
  <c r="J61" i="5" s="1"/>
  <c r="I17" i="5"/>
  <c r="I61" i="5" s="1"/>
  <c r="H17" i="5"/>
  <c r="H61" i="5" s="1"/>
  <c r="G17" i="5"/>
  <c r="G61" i="5" s="1"/>
  <c r="F17" i="5"/>
  <c r="F61" i="5" s="1"/>
  <c r="E17" i="5"/>
  <c r="E61" i="5" s="1"/>
  <c r="D17" i="5"/>
  <c r="D61" i="5" s="1"/>
  <c r="C17" i="5"/>
  <c r="C61" i="5" s="1"/>
  <c r="B17" i="5"/>
  <c r="A17" i="5"/>
  <c r="AG16" i="5"/>
  <c r="AE60" i="5"/>
  <c r="AD60" i="5"/>
  <c r="AC16" i="5"/>
  <c r="AC60" i="5" s="1"/>
  <c r="AB16" i="5"/>
  <c r="AB60" i="5" s="1"/>
  <c r="AA16" i="5"/>
  <c r="AA60" i="5" s="1"/>
  <c r="Z16" i="5"/>
  <c r="Z60" i="5" s="1"/>
  <c r="Y16" i="5"/>
  <c r="Y60" i="5" s="1"/>
  <c r="X16" i="5"/>
  <c r="X60" i="5" s="1"/>
  <c r="W16" i="5"/>
  <c r="W60" i="5" s="1"/>
  <c r="V16" i="5"/>
  <c r="V60" i="5" s="1"/>
  <c r="U16" i="5"/>
  <c r="U60" i="5" s="1"/>
  <c r="T16" i="5"/>
  <c r="T60" i="5" s="1"/>
  <c r="S16" i="5"/>
  <c r="S60" i="5" s="1"/>
  <c r="R16" i="5"/>
  <c r="R60" i="5" s="1"/>
  <c r="Q16" i="5"/>
  <c r="Q60" i="5" s="1"/>
  <c r="P16" i="5"/>
  <c r="P60" i="5" s="1"/>
  <c r="O16" i="5"/>
  <c r="O60" i="5" s="1"/>
  <c r="N16" i="5"/>
  <c r="N60" i="5" s="1"/>
  <c r="M16" i="5"/>
  <c r="M60" i="5" s="1"/>
  <c r="L16" i="5"/>
  <c r="L60" i="5" s="1"/>
  <c r="K16" i="5"/>
  <c r="K60" i="5" s="1"/>
  <c r="J16" i="5"/>
  <c r="J60" i="5" s="1"/>
  <c r="I16" i="5"/>
  <c r="I60" i="5" s="1"/>
  <c r="H16" i="5"/>
  <c r="H60" i="5" s="1"/>
  <c r="G16" i="5"/>
  <c r="G60" i="5" s="1"/>
  <c r="F16" i="5"/>
  <c r="F60" i="5" s="1"/>
  <c r="E16" i="5"/>
  <c r="E60" i="5" s="1"/>
  <c r="D16" i="5"/>
  <c r="D60" i="5" s="1"/>
  <c r="C16" i="5"/>
  <c r="C60" i="5" s="1"/>
  <c r="B16" i="5"/>
  <c r="A16" i="5"/>
  <c r="AG15" i="5"/>
  <c r="AE59" i="5"/>
  <c r="AD59" i="5"/>
  <c r="AC15" i="5"/>
  <c r="AC59" i="5" s="1"/>
  <c r="AB15" i="5"/>
  <c r="AB59" i="5" s="1"/>
  <c r="AA15" i="5"/>
  <c r="AA59" i="5" s="1"/>
  <c r="Z15" i="5"/>
  <c r="Z59" i="5" s="1"/>
  <c r="Y15" i="5"/>
  <c r="Y59" i="5" s="1"/>
  <c r="X15" i="5"/>
  <c r="X59" i="5" s="1"/>
  <c r="W15" i="5"/>
  <c r="W59" i="5" s="1"/>
  <c r="V15" i="5"/>
  <c r="V59" i="5" s="1"/>
  <c r="U15" i="5"/>
  <c r="U59" i="5" s="1"/>
  <c r="T15" i="5"/>
  <c r="T59" i="5" s="1"/>
  <c r="S15" i="5"/>
  <c r="S59" i="5" s="1"/>
  <c r="R15" i="5"/>
  <c r="R59" i="5" s="1"/>
  <c r="Q15" i="5"/>
  <c r="Q59" i="5" s="1"/>
  <c r="P15" i="5"/>
  <c r="P59" i="5" s="1"/>
  <c r="O15" i="5"/>
  <c r="O59" i="5" s="1"/>
  <c r="N15" i="5"/>
  <c r="N59" i="5" s="1"/>
  <c r="M15" i="5"/>
  <c r="M59" i="5" s="1"/>
  <c r="L15" i="5"/>
  <c r="L59" i="5" s="1"/>
  <c r="K15" i="5"/>
  <c r="K59" i="5" s="1"/>
  <c r="J15" i="5"/>
  <c r="J59" i="5" s="1"/>
  <c r="I15" i="5"/>
  <c r="I59" i="5" s="1"/>
  <c r="H15" i="5"/>
  <c r="H59" i="5" s="1"/>
  <c r="G15" i="5"/>
  <c r="G59" i="5" s="1"/>
  <c r="F15" i="5"/>
  <c r="F59" i="5" s="1"/>
  <c r="E15" i="5"/>
  <c r="D15" i="5"/>
  <c r="D59" i="5" s="1"/>
  <c r="C15" i="5"/>
  <c r="C59" i="5" s="1"/>
  <c r="B15" i="5"/>
  <c r="A15" i="5"/>
  <c r="AG14" i="5"/>
  <c r="AE58" i="5"/>
  <c r="AD58" i="5"/>
  <c r="AC14" i="5"/>
  <c r="AC58" i="5" s="1"/>
  <c r="AB14" i="5"/>
  <c r="AB58" i="5" s="1"/>
  <c r="AA14" i="5"/>
  <c r="AA58" i="5" s="1"/>
  <c r="Z14" i="5"/>
  <c r="Z58" i="5" s="1"/>
  <c r="Y14" i="5"/>
  <c r="Y58" i="5" s="1"/>
  <c r="X14" i="5"/>
  <c r="X58" i="5" s="1"/>
  <c r="W14" i="5"/>
  <c r="W58" i="5" s="1"/>
  <c r="V14" i="5"/>
  <c r="V58" i="5" s="1"/>
  <c r="U14" i="5"/>
  <c r="U58" i="5" s="1"/>
  <c r="T14" i="5"/>
  <c r="T58" i="5" s="1"/>
  <c r="S14" i="5"/>
  <c r="S58" i="5" s="1"/>
  <c r="R14" i="5"/>
  <c r="R58" i="5" s="1"/>
  <c r="Q14" i="5"/>
  <c r="Q58" i="5" s="1"/>
  <c r="P14" i="5"/>
  <c r="P58" i="5" s="1"/>
  <c r="O14" i="5"/>
  <c r="O58" i="5" s="1"/>
  <c r="N14" i="5"/>
  <c r="N58" i="5" s="1"/>
  <c r="M14" i="5"/>
  <c r="M58" i="5" s="1"/>
  <c r="L14" i="5"/>
  <c r="L58" i="5" s="1"/>
  <c r="K14" i="5"/>
  <c r="K58" i="5" s="1"/>
  <c r="J14" i="5"/>
  <c r="J58" i="5" s="1"/>
  <c r="I14" i="5"/>
  <c r="I58" i="5" s="1"/>
  <c r="H14" i="5"/>
  <c r="H58" i="5" s="1"/>
  <c r="G14" i="5"/>
  <c r="G58" i="5" s="1"/>
  <c r="F14" i="5"/>
  <c r="F58" i="5" s="1"/>
  <c r="E14" i="5"/>
  <c r="E58" i="5" s="1"/>
  <c r="D14" i="5"/>
  <c r="D58" i="5" s="1"/>
  <c r="C14" i="5"/>
  <c r="C58" i="5" s="1"/>
  <c r="B14" i="5"/>
  <c r="A14" i="5"/>
  <c r="AG13" i="5"/>
  <c r="AE57" i="5"/>
  <c r="AD57" i="5"/>
  <c r="AC13" i="5"/>
  <c r="AC57" i="5" s="1"/>
  <c r="AB13" i="5"/>
  <c r="AB57" i="5" s="1"/>
  <c r="AA13" i="5"/>
  <c r="AA57" i="5" s="1"/>
  <c r="Z13" i="5"/>
  <c r="Z57" i="5" s="1"/>
  <c r="Y13" i="5"/>
  <c r="Y57" i="5" s="1"/>
  <c r="X13" i="5"/>
  <c r="X57" i="5" s="1"/>
  <c r="W13" i="5"/>
  <c r="W57" i="5" s="1"/>
  <c r="V13" i="5"/>
  <c r="V57" i="5" s="1"/>
  <c r="U13" i="5"/>
  <c r="U57" i="5" s="1"/>
  <c r="T13" i="5"/>
  <c r="T57" i="5" s="1"/>
  <c r="S13" i="5"/>
  <c r="S57" i="5" s="1"/>
  <c r="R13" i="5"/>
  <c r="R57" i="5" s="1"/>
  <c r="Q13" i="5"/>
  <c r="Q57" i="5" s="1"/>
  <c r="P13" i="5"/>
  <c r="P57" i="5" s="1"/>
  <c r="O13" i="5"/>
  <c r="O57" i="5" s="1"/>
  <c r="N13" i="5"/>
  <c r="N57" i="5" s="1"/>
  <c r="M13" i="5"/>
  <c r="M57" i="5" s="1"/>
  <c r="L13" i="5"/>
  <c r="L57" i="5" s="1"/>
  <c r="K13" i="5"/>
  <c r="K57" i="5" s="1"/>
  <c r="J13" i="5"/>
  <c r="J57" i="5" s="1"/>
  <c r="I13" i="5"/>
  <c r="I57" i="5" s="1"/>
  <c r="H13" i="5"/>
  <c r="H57" i="5" s="1"/>
  <c r="G13" i="5"/>
  <c r="G57" i="5" s="1"/>
  <c r="F13" i="5"/>
  <c r="F57" i="5" s="1"/>
  <c r="E13" i="5"/>
  <c r="E57" i="5" s="1"/>
  <c r="D13" i="5"/>
  <c r="D57" i="5" s="1"/>
  <c r="C13" i="5"/>
  <c r="C57" i="5" s="1"/>
  <c r="B13" i="5"/>
  <c r="A13" i="5"/>
  <c r="AG12" i="5"/>
  <c r="AE56" i="5"/>
  <c r="AD56" i="5"/>
  <c r="AC12" i="5"/>
  <c r="AC56" i="5" s="1"/>
  <c r="AB12" i="5"/>
  <c r="AB56" i="5" s="1"/>
  <c r="AA12" i="5"/>
  <c r="AA56" i="5" s="1"/>
  <c r="Z12" i="5"/>
  <c r="Z56" i="5" s="1"/>
  <c r="Y12" i="5"/>
  <c r="Y56" i="5" s="1"/>
  <c r="X12" i="5"/>
  <c r="X56" i="5" s="1"/>
  <c r="W12" i="5"/>
  <c r="W56" i="5" s="1"/>
  <c r="V12" i="5"/>
  <c r="V56" i="5" s="1"/>
  <c r="U12" i="5"/>
  <c r="U56" i="5" s="1"/>
  <c r="T12" i="5"/>
  <c r="T56" i="5" s="1"/>
  <c r="S12" i="5"/>
  <c r="S56" i="5" s="1"/>
  <c r="R12" i="5"/>
  <c r="R56" i="5" s="1"/>
  <c r="Q12" i="5"/>
  <c r="Q56" i="5" s="1"/>
  <c r="P12" i="5"/>
  <c r="P56" i="5" s="1"/>
  <c r="O12" i="5"/>
  <c r="O56" i="5" s="1"/>
  <c r="N12" i="5"/>
  <c r="N56" i="5" s="1"/>
  <c r="M12" i="5"/>
  <c r="M56" i="5" s="1"/>
  <c r="L12" i="5"/>
  <c r="L56" i="5" s="1"/>
  <c r="K12" i="5"/>
  <c r="K56" i="5" s="1"/>
  <c r="J12" i="5"/>
  <c r="J56" i="5" s="1"/>
  <c r="I12" i="5"/>
  <c r="I56" i="5" s="1"/>
  <c r="H12" i="5"/>
  <c r="H56" i="5" s="1"/>
  <c r="G12" i="5"/>
  <c r="G56" i="5" s="1"/>
  <c r="F12" i="5"/>
  <c r="E12" i="5"/>
  <c r="E56" i="5" s="1"/>
  <c r="D12" i="5"/>
  <c r="D56" i="5" s="1"/>
  <c r="C12" i="5"/>
  <c r="C56" i="5" s="1"/>
  <c r="B12" i="5"/>
  <c r="A12" i="5"/>
  <c r="AG11" i="5"/>
  <c r="AE55" i="5"/>
  <c r="AC11" i="5"/>
  <c r="AB11" i="5"/>
  <c r="AB55" i="5" s="1"/>
  <c r="AA11" i="5"/>
  <c r="AA55" i="5" s="1"/>
  <c r="Z11" i="5"/>
  <c r="Z55" i="5" s="1"/>
  <c r="Y11" i="5"/>
  <c r="Y55" i="5" s="1"/>
  <c r="X11" i="5"/>
  <c r="X55" i="5" s="1"/>
  <c r="W11" i="5"/>
  <c r="W55" i="5" s="1"/>
  <c r="V11" i="5"/>
  <c r="V55" i="5" s="1"/>
  <c r="U11" i="5"/>
  <c r="U55" i="5" s="1"/>
  <c r="T11" i="5"/>
  <c r="T55" i="5" s="1"/>
  <c r="S11" i="5"/>
  <c r="S55" i="5" s="1"/>
  <c r="R11" i="5"/>
  <c r="R55" i="5" s="1"/>
  <c r="Q11" i="5"/>
  <c r="Q55" i="5" s="1"/>
  <c r="P11" i="5"/>
  <c r="P55" i="5" s="1"/>
  <c r="O11" i="5"/>
  <c r="O55" i="5" s="1"/>
  <c r="N11" i="5"/>
  <c r="N55" i="5" s="1"/>
  <c r="M11" i="5"/>
  <c r="M55" i="5" s="1"/>
  <c r="L11" i="5"/>
  <c r="L55" i="5" s="1"/>
  <c r="K11" i="5"/>
  <c r="K55" i="5" s="1"/>
  <c r="J11" i="5"/>
  <c r="J55" i="5" s="1"/>
  <c r="I11" i="5"/>
  <c r="I55" i="5" s="1"/>
  <c r="H11" i="5"/>
  <c r="H55" i="5" s="1"/>
  <c r="G11" i="5"/>
  <c r="G55" i="5" s="1"/>
  <c r="F11" i="5"/>
  <c r="F55" i="5" s="1"/>
  <c r="E11" i="5"/>
  <c r="E55" i="5" s="1"/>
  <c r="D11" i="5"/>
  <c r="D55" i="5" s="1"/>
  <c r="C11" i="5"/>
  <c r="C55" i="5" s="1"/>
  <c r="B11" i="5"/>
  <c r="A11" i="5"/>
  <c r="AG10" i="5"/>
  <c r="AD54" i="5"/>
  <c r="AC10" i="5"/>
  <c r="AC54" i="5" s="1"/>
  <c r="AB10" i="5"/>
  <c r="AA10" i="5"/>
  <c r="Z10" i="5"/>
  <c r="Z54" i="5" s="1"/>
  <c r="Y10" i="5"/>
  <c r="Y54" i="5" s="1"/>
  <c r="X10" i="5"/>
  <c r="X54" i="5" s="1"/>
  <c r="W10" i="5"/>
  <c r="W54" i="5" s="1"/>
  <c r="V10" i="5"/>
  <c r="V54" i="5" s="1"/>
  <c r="U10" i="5"/>
  <c r="U54" i="5" s="1"/>
  <c r="T10" i="5"/>
  <c r="T54" i="5" s="1"/>
  <c r="S10" i="5"/>
  <c r="S54" i="5" s="1"/>
  <c r="R10" i="5"/>
  <c r="R54" i="5" s="1"/>
  <c r="Q10" i="5"/>
  <c r="Q54" i="5" s="1"/>
  <c r="P10" i="5"/>
  <c r="P54" i="5" s="1"/>
  <c r="O10" i="5"/>
  <c r="O54" i="5" s="1"/>
  <c r="N10" i="5"/>
  <c r="N54" i="5" s="1"/>
  <c r="M10" i="5"/>
  <c r="M54" i="5" s="1"/>
  <c r="L10" i="5"/>
  <c r="L54" i="5" s="1"/>
  <c r="K10" i="5"/>
  <c r="K54" i="5" s="1"/>
  <c r="J10" i="5"/>
  <c r="J54" i="5" s="1"/>
  <c r="I10" i="5"/>
  <c r="I54" i="5" s="1"/>
  <c r="H10" i="5"/>
  <c r="H54" i="5" s="1"/>
  <c r="G10" i="5"/>
  <c r="G54" i="5" s="1"/>
  <c r="F10" i="5"/>
  <c r="E10" i="5"/>
  <c r="E54" i="5" s="1"/>
  <c r="D10" i="5"/>
  <c r="D54" i="5" s="1"/>
  <c r="C10" i="5"/>
  <c r="C54" i="5" s="1"/>
  <c r="B10" i="5"/>
  <c r="A10" i="5"/>
  <c r="AG9" i="5"/>
  <c r="AE53" i="5"/>
  <c r="AD53" i="5"/>
  <c r="AC9" i="5"/>
  <c r="AC53" i="5" s="1"/>
  <c r="AB9" i="5"/>
  <c r="AB53" i="5" s="1"/>
  <c r="AA9" i="5"/>
  <c r="Z9" i="5"/>
  <c r="Z53" i="5" s="1"/>
  <c r="Y9" i="5"/>
  <c r="Y53" i="5" s="1"/>
  <c r="X9" i="5"/>
  <c r="X53" i="5" s="1"/>
  <c r="W9" i="5"/>
  <c r="W53" i="5" s="1"/>
  <c r="V9" i="5"/>
  <c r="V53" i="5" s="1"/>
  <c r="U9" i="5"/>
  <c r="U53" i="5" s="1"/>
  <c r="T9" i="5"/>
  <c r="T53" i="5" s="1"/>
  <c r="S9" i="5"/>
  <c r="S53" i="5" s="1"/>
  <c r="R9" i="5"/>
  <c r="R53" i="5" s="1"/>
  <c r="Q9" i="5"/>
  <c r="Q53" i="5" s="1"/>
  <c r="P9" i="5"/>
  <c r="P53" i="5" s="1"/>
  <c r="O9" i="5"/>
  <c r="O53" i="5" s="1"/>
  <c r="N9" i="5"/>
  <c r="N53" i="5" s="1"/>
  <c r="M9" i="5"/>
  <c r="L9" i="5"/>
  <c r="L53" i="5" s="1"/>
  <c r="K9" i="5"/>
  <c r="K53" i="5" s="1"/>
  <c r="J9" i="5"/>
  <c r="J53" i="5" s="1"/>
  <c r="I9" i="5"/>
  <c r="I53" i="5" s="1"/>
  <c r="H9" i="5"/>
  <c r="H53" i="5" s="1"/>
  <c r="G9" i="5"/>
  <c r="G53" i="5" s="1"/>
  <c r="F9" i="5"/>
  <c r="E9" i="5"/>
  <c r="E53" i="5" s="1"/>
  <c r="D9" i="5"/>
  <c r="D53" i="5" s="1"/>
  <c r="C9" i="5"/>
  <c r="C53" i="5" s="1"/>
  <c r="B9" i="5"/>
  <c r="A9" i="5"/>
  <c r="AE52" i="5"/>
  <c r="AD52" i="5"/>
  <c r="AC8" i="5"/>
  <c r="AC52" i="5" s="1"/>
  <c r="AB8" i="5"/>
  <c r="AB52" i="5" s="1"/>
  <c r="AA8" i="5"/>
  <c r="AA52" i="5" s="1"/>
  <c r="Z8" i="5"/>
  <c r="Y8" i="5"/>
  <c r="Y52" i="5" s="1"/>
  <c r="X8" i="5"/>
  <c r="X52" i="5" s="1"/>
  <c r="W8" i="5"/>
  <c r="W52" i="5" s="1"/>
  <c r="V8" i="5"/>
  <c r="V52" i="5" s="1"/>
  <c r="U8" i="5"/>
  <c r="U52" i="5" s="1"/>
  <c r="T8" i="5"/>
  <c r="T52" i="5" s="1"/>
  <c r="S8" i="5"/>
  <c r="S52" i="5" s="1"/>
  <c r="R8" i="5"/>
  <c r="R52" i="5" s="1"/>
  <c r="Q8" i="5"/>
  <c r="Q52" i="5" s="1"/>
  <c r="P8" i="5"/>
  <c r="P52" i="5" s="1"/>
  <c r="O8" i="5"/>
  <c r="O52" i="5" s="1"/>
  <c r="N8" i="5"/>
  <c r="N52" i="5" s="1"/>
  <c r="M8" i="5"/>
  <c r="M52" i="5" s="1"/>
  <c r="L8" i="5"/>
  <c r="L52" i="5" s="1"/>
  <c r="K8" i="5"/>
  <c r="K52" i="5" s="1"/>
  <c r="J8" i="5"/>
  <c r="J52" i="5" s="1"/>
  <c r="I8" i="5"/>
  <c r="I52" i="5" s="1"/>
  <c r="H8" i="5"/>
  <c r="H52" i="5" s="1"/>
  <c r="G8" i="5"/>
  <c r="G52" i="5" s="1"/>
  <c r="F8" i="5"/>
  <c r="F52" i="5" s="1"/>
  <c r="E8" i="5"/>
  <c r="E52" i="5" s="1"/>
  <c r="D8" i="5"/>
  <c r="C8" i="5"/>
  <c r="C52" i="5" s="1"/>
  <c r="B8" i="5"/>
  <c r="A8" i="5"/>
  <c r="AH8" i="5" s="1"/>
  <c r="AI8" i="5" s="1"/>
  <c r="AG7" i="5"/>
  <c r="AE51" i="5"/>
  <c r="AD51" i="5"/>
  <c r="AC7" i="5"/>
  <c r="AC51" i="5" s="1"/>
  <c r="AB7" i="5"/>
  <c r="AB51" i="5" s="1"/>
  <c r="AA7" i="5"/>
  <c r="AA51" i="5" s="1"/>
  <c r="Z7" i="5"/>
  <c r="Z51" i="5" s="1"/>
  <c r="Y7" i="5"/>
  <c r="X7" i="5"/>
  <c r="X51" i="5" s="1"/>
  <c r="W7" i="5"/>
  <c r="W51" i="5" s="1"/>
  <c r="V7" i="5"/>
  <c r="V51" i="5" s="1"/>
  <c r="U7" i="5"/>
  <c r="U51" i="5" s="1"/>
  <c r="T7" i="5"/>
  <c r="T51" i="5" s="1"/>
  <c r="S7" i="5"/>
  <c r="S51" i="5" s="1"/>
  <c r="R7" i="5"/>
  <c r="R51" i="5" s="1"/>
  <c r="Q7" i="5"/>
  <c r="Q51" i="5" s="1"/>
  <c r="P7" i="5"/>
  <c r="P51" i="5" s="1"/>
  <c r="O7" i="5"/>
  <c r="O51" i="5" s="1"/>
  <c r="N7" i="5"/>
  <c r="N51" i="5" s="1"/>
  <c r="M7" i="5"/>
  <c r="M51" i="5" s="1"/>
  <c r="L7" i="5"/>
  <c r="L51" i="5" s="1"/>
  <c r="K7" i="5"/>
  <c r="K51" i="5" s="1"/>
  <c r="J7" i="5"/>
  <c r="J51" i="5" s="1"/>
  <c r="I7" i="5"/>
  <c r="I51" i="5" s="1"/>
  <c r="H7" i="5"/>
  <c r="H51" i="5" s="1"/>
  <c r="G7" i="5"/>
  <c r="G51" i="5" s="1"/>
  <c r="F7" i="5"/>
  <c r="F51" i="5" s="1"/>
  <c r="E7" i="5"/>
  <c r="E51" i="5" s="1"/>
  <c r="D7" i="5"/>
  <c r="C7" i="5"/>
  <c r="C51" i="5" s="1"/>
  <c r="B7" i="5"/>
  <c r="A7" i="5"/>
  <c r="AG6" i="5"/>
  <c r="AE50" i="5"/>
  <c r="AD50" i="5"/>
  <c r="AC6" i="5"/>
  <c r="AC50" i="5" s="1"/>
  <c r="AB6" i="5"/>
  <c r="AB50" i="5" s="1"/>
  <c r="AA6" i="5"/>
  <c r="AA50" i="5" s="1"/>
  <c r="Z6" i="5"/>
  <c r="Z50" i="5" s="1"/>
  <c r="Y6" i="5"/>
  <c r="Y50" i="5" s="1"/>
  <c r="X6" i="5"/>
  <c r="X50" i="5" s="1"/>
  <c r="W6" i="5"/>
  <c r="W50" i="5" s="1"/>
  <c r="V6" i="5"/>
  <c r="V50" i="5" s="1"/>
  <c r="U6" i="5"/>
  <c r="U50" i="5" s="1"/>
  <c r="T6" i="5"/>
  <c r="T50" i="5" s="1"/>
  <c r="S6" i="5"/>
  <c r="S50" i="5" s="1"/>
  <c r="R6" i="5"/>
  <c r="R50" i="5" s="1"/>
  <c r="Q6" i="5"/>
  <c r="Q50" i="5" s="1"/>
  <c r="P6" i="5"/>
  <c r="P50" i="5" s="1"/>
  <c r="O6" i="5"/>
  <c r="O50" i="5" s="1"/>
  <c r="N6" i="5"/>
  <c r="N50" i="5" s="1"/>
  <c r="M6" i="5"/>
  <c r="M50" i="5" s="1"/>
  <c r="L6" i="5"/>
  <c r="L50" i="5" s="1"/>
  <c r="K6" i="5"/>
  <c r="K50" i="5" s="1"/>
  <c r="J6" i="5"/>
  <c r="J50" i="5" s="1"/>
  <c r="I6" i="5"/>
  <c r="I50" i="5" s="1"/>
  <c r="H6" i="5"/>
  <c r="H50" i="5" s="1"/>
  <c r="G6" i="5"/>
  <c r="F6" i="5"/>
  <c r="E6" i="5"/>
  <c r="E50" i="5" s="1"/>
  <c r="D6" i="5"/>
  <c r="D50" i="5" s="1"/>
  <c r="C6" i="5"/>
  <c r="C50" i="5" s="1"/>
  <c r="B6" i="5"/>
  <c r="A6" i="5"/>
  <c r="AG5" i="5"/>
  <c r="AI5" i="5" s="1"/>
  <c r="AE49" i="5"/>
  <c r="AD49" i="5"/>
  <c r="AC5" i="5"/>
  <c r="AC49" i="5" s="1"/>
  <c r="AB5" i="5"/>
  <c r="AB49" i="5" s="1"/>
  <c r="AA5" i="5"/>
  <c r="AA49" i="5" s="1"/>
  <c r="Z5" i="5"/>
  <c r="Z49" i="5" s="1"/>
  <c r="Y5" i="5"/>
  <c r="Y49" i="5" s="1"/>
  <c r="X5" i="5"/>
  <c r="X49" i="5" s="1"/>
  <c r="W5" i="5"/>
  <c r="W49" i="5" s="1"/>
  <c r="V5" i="5"/>
  <c r="V49" i="5" s="1"/>
  <c r="U5" i="5"/>
  <c r="U49" i="5" s="1"/>
  <c r="T5" i="5"/>
  <c r="T49" i="5" s="1"/>
  <c r="S5" i="5"/>
  <c r="S49" i="5" s="1"/>
  <c r="R5" i="5"/>
  <c r="R49" i="5" s="1"/>
  <c r="Q5" i="5"/>
  <c r="Q49" i="5" s="1"/>
  <c r="P5" i="5"/>
  <c r="P49" i="5" s="1"/>
  <c r="O5" i="5"/>
  <c r="O49" i="5" s="1"/>
  <c r="N5" i="5"/>
  <c r="N49" i="5" s="1"/>
  <c r="M5" i="5"/>
  <c r="M49" i="5" s="1"/>
  <c r="L5" i="5"/>
  <c r="L49" i="5" s="1"/>
  <c r="K5" i="5"/>
  <c r="K49" i="5" s="1"/>
  <c r="J5" i="5"/>
  <c r="J49" i="5" s="1"/>
  <c r="I5" i="5"/>
  <c r="I49" i="5" s="1"/>
  <c r="H5" i="5"/>
  <c r="H49" i="5" s="1"/>
  <c r="G5" i="5"/>
  <c r="G49" i="5" s="1"/>
  <c r="F5" i="5"/>
  <c r="F49" i="5" s="1"/>
  <c r="E5" i="5"/>
  <c r="E49" i="5" s="1"/>
  <c r="D5" i="5"/>
  <c r="D49" i="5" s="1"/>
  <c r="C5" i="5"/>
  <c r="C49" i="5" s="1"/>
  <c r="B5" i="5"/>
  <c r="A5" i="5"/>
  <c r="AG4" i="5"/>
  <c r="AE48" i="5"/>
  <c r="AD48" i="5"/>
  <c r="AC4" i="5"/>
  <c r="AC48" i="5" s="1"/>
  <c r="AB4" i="5"/>
  <c r="AB48" i="5" s="1"/>
  <c r="AA4" i="5"/>
  <c r="AA48" i="5" s="1"/>
  <c r="Z4" i="5"/>
  <c r="Z48" i="5" s="1"/>
  <c r="Y4" i="5"/>
  <c r="Y48" i="5" s="1"/>
  <c r="X4" i="5"/>
  <c r="X48" i="5" s="1"/>
  <c r="W4" i="5"/>
  <c r="W48" i="5" s="1"/>
  <c r="V4" i="5"/>
  <c r="V48" i="5" s="1"/>
  <c r="U4" i="5"/>
  <c r="U48" i="5" s="1"/>
  <c r="T4" i="5"/>
  <c r="T48" i="5" s="1"/>
  <c r="S4" i="5"/>
  <c r="S48" i="5" s="1"/>
  <c r="R4" i="5"/>
  <c r="R48" i="5" s="1"/>
  <c r="Q4" i="5"/>
  <c r="Q48" i="5" s="1"/>
  <c r="P4" i="5"/>
  <c r="P48" i="5" s="1"/>
  <c r="O4" i="5"/>
  <c r="O48" i="5" s="1"/>
  <c r="N4" i="5"/>
  <c r="N48" i="5" s="1"/>
  <c r="M4" i="5"/>
  <c r="M48" i="5" s="1"/>
  <c r="L4" i="5"/>
  <c r="L48" i="5" s="1"/>
  <c r="K4" i="5"/>
  <c r="K48" i="5" s="1"/>
  <c r="J4" i="5"/>
  <c r="J48" i="5" s="1"/>
  <c r="I4" i="5"/>
  <c r="I48" i="5" s="1"/>
  <c r="H4" i="5"/>
  <c r="H48" i="5" s="1"/>
  <c r="G4" i="5"/>
  <c r="G48" i="5" s="1"/>
  <c r="F4" i="5"/>
  <c r="F48" i="5" s="1"/>
  <c r="E4" i="5"/>
  <c r="E48" i="5" s="1"/>
  <c r="D4" i="5"/>
  <c r="D48" i="5" s="1"/>
  <c r="C4" i="5"/>
  <c r="C48" i="5" s="1"/>
  <c r="B4" i="5"/>
  <c r="A4" i="5"/>
  <c r="AG3" i="5"/>
  <c r="AE47" i="5"/>
  <c r="AD47" i="5"/>
  <c r="AC3" i="5"/>
  <c r="AC47" i="5" s="1"/>
  <c r="AB3" i="5"/>
  <c r="AB47" i="5" s="1"/>
  <c r="AA3" i="5"/>
  <c r="AA47" i="5" s="1"/>
  <c r="Z3" i="5"/>
  <c r="Z47" i="5" s="1"/>
  <c r="Y3" i="5"/>
  <c r="Y47" i="5" s="1"/>
  <c r="X3" i="5"/>
  <c r="X47" i="5" s="1"/>
  <c r="W3" i="5"/>
  <c r="W47" i="5" s="1"/>
  <c r="V3" i="5"/>
  <c r="V47" i="5" s="1"/>
  <c r="U3" i="5"/>
  <c r="U47" i="5" s="1"/>
  <c r="T3" i="5"/>
  <c r="T47" i="5" s="1"/>
  <c r="S3" i="5"/>
  <c r="S47" i="5" s="1"/>
  <c r="R3" i="5"/>
  <c r="Q3" i="5"/>
  <c r="Q47" i="5" s="1"/>
  <c r="P3" i="5"/>
  <c r="P47" i="5" s="1"/>
  <c r="O3" i="5"/>
  <c r="O47" i="5" s="1"/>
  <c r="N3" i="5"/>
  <c r="N47" i="5" s="1"/>
  <c r="M3" i="5"/>
  <c r="M47" i="5" s="1"/>
  <c r="L3" i="5"/>
  <c r="L47" i="5" s="1"/>
  <c r="K3" i="5"/>
  <c r="K47" i="5" s="1"/>
  <c r="J3" i="5"/>
  <c r="J47" i="5" s="1"/>
  <c r="I3" i="5"/>
  <c r="I47" i="5" s="1"/>
  <c r="H3" i="5"/>
  <c r="H47" i="5" s="1"/>
  <c r="G3" i="5"/>
  <c r="G47" i="5" s="1"/>
  <c r="F3" i="5"/>
  <c r="F47" i="5" s="1"/>
  <c r="E3" i="5"/>
  <c r="E47" i="5" s="1"/>
  <c r="D3" i="5"/>
  <c r="D47" i="5" s="1"/>
  <c r="C3" i="5"/>
  <c r="C47" i="5" s="1"/>
  <c r="B3" i="5"/>
  <c r="A3" i="5"/>
  <c r="AC2" i="5"/>
  <c r="AB2" i="5"/>
  <c r="AB46" i="5" s="1"/>
  <c r="AA2" i="5"/>
  <c r="AA46" i="5" s="1"/>
  <c r="Z2" i="5"/>
  <c r="Z46" i="5" s="1"/>
  <c r="Y2" i="5"/>
  <c r="Y46" i="5" s="1"/>
  <c r="X2" i="5"/>
  <c r="W2" i="5"/>
  <c r="V2" i="5"/>
  <c r="U2" i="5"/>
  <c r="U46" i="5" s="1"/>
  <c r="T2" i="5"/>
  <c r="T46" i="5" s="1"/>
  <c r="S2" i="5"/>
  <c r="S46" i="5" s="1"/>
  <c r="R2" i="5"/>
  <c r="R46" i="5" s="1"/>
  <c r="Q2" i="5"/>
  <c r="Q46" i="5" s="1"/>
  <c r="P2" i="5"/>
  <c r="P46" i="5" s="1"/>
  <c r="O2" i="5"/>
  <c r="O46" i="5" s="1"/>
  <c r="N2" i="5"/>
  <c r="N46" i="5" s="1"/>
  <c r="M2" i="5"/>
  <c r="M46" i="5" s="1"/>
  <c r="L2" i="5"/>
  <c r="L46" i="5" s="1"/>
  <c r="K2" i="5"/>
  <c r="K46" i="5" s="1"/>
  <c r="J2" i="5"/>
  <c r="J46" i="5" s="1"/>
  <c r="I2" i="5"/>
  <c r="I46" i="5" s="1"/>
  <c r="H2" i="5"/>
  <c r="H46" i="5" s="1"/>
  <c r="G2" i="5"/>
  <c r="G46" i="5" s="1"/>
  <c r="F2" i="5"/>
  <c r="F46" i="5" s="1"/>
  <c r="E2" i="5"/>
  <c r="E46" i="5" s="1"/>
  <c r="D2" i="5"/>
  <c r="D46" i="5" s="1"/>
  <c r="C2" i="5"/>
  <c r="B2" i="5"/>
  <c r="A2" i="5"/>
  <c r="D3" i="1"/>
  <c r="A49" i="2" s="1"/>
  <c r="AQ7" i="1"/>
  <c r="E17" i="2"/>
  <c r="AE50" i="2"/>
  <c r="Y50" i="2"/>
  <c r="V50" i="2" s="1"/>
  <c r="S50" i="2" s="1"/>
  <c r="AB50" i="2" s="1"/>
  <c r="G50" i="2"/>
  <c r="Y49" i="2"/>
  <c r="V49" i="2" s="1"/>
  <c r="S49" i="2" s="1"/>
  <c r="AB49" i="2" s="1"/>
  <c r="U30" i="2"/>
  <c r="O30" i="2"/>
  <c r="K30" i="2"/>
  <c r="I30" i="2"/>
  <c r="G30" i="2"/>
  <c r="E30" i="2"/>
  <c r="U29" i="2"/>
  <c r="O29" i="2"/>
  <c r="I29" i="2"/>
  <c r="G29" i="2"/>
  <c r="E29" i="2"/>
  <c r="K27" i="2"/>
  <c r="I27" i="2"/>
  <c r="G27" i="2"/>
  <c r="E27" i="2"/>
  <c r="U26" i="2"/>
  <c r="O26" i="2"/>
  <c r="K26" i="2"/>
  <c r="I26" i="2"/>
  <c r="G26" i="2"/>
  <c r="E26" i="2"/>
  <c r="AE25" i="2"/>
  <c r="U25" i="2"/>
  <c r="O25" i="2"/>
  <c r="K25" i="2"/>
  <c r="I25" i="2"/>
  <c r="G25" i="2"/>
  <c r="E25" i="2"/>
  <c r="AE24" i="2"/>
  <c r="U24" i="2"/>
  <c r="O24" i="2"/>
  <c r="K24" i="2"/>
  <c r="I24" i="2"/>
  <c r="G24" i="2"/>
  <c r="E24" i="2"/>
  <c r="AE23" i="2"/>
  <c r="U23" i="2"/>
  <c r="O23" i="2"/>
  <c r="K23" i="2"/>
  <c r="I23" i="2"/>
  <c r="G23" i="2"/>
  <c r="E23" i="2"/>
  <c r="AE22" i="2"/>
  <c r="U22" i="2"/>
  <c r="O22" i="2"/>
  <c r="K22" i="2"/>
  <c r="I22" i="2"/>
  <c r="G22" i="2"/>
  <c r="E22" i="2"/>
  <c r="AE21" i="2"/>
  <c r="U21" i="2"/>
  <c r="O21" i="2"/>
  <c r="K21" i="2"/>
  <c r="I21" i="2"/>
  <c r="G21" i="2"/>
  <c r="E21" i="2"/>
  <c r="AE20" i="2"/>
  <c r="U20" i="2"/>
  <c r="O20" i="2"/>
  <c r="K20" i="2"/>
  <c r="I20" i="2"/>
  <c r="G20" i="2"/>
  <c r="E20" i="2"/>
  <c r="U19" i="2"/>
  <c r="O19" i="2"/>
  <c r="K19" i="2"/>
  <c r="I19" i="2"/>
  <c r="G19" i="2"/>
  <c r="E19" i="2"/>
  <c r="U18" i="2"/>
  <c r="O18" i="2"/>
  <c r="K18" i="2"/>
  <c r="I18" i="2"/>
  <c r="G18" i="2"/>
  <c r="E18" i="2"/>
  <c r="U17" i="2"/>
  <c r="O17" i="2"/>
  <c r="K17" i="2"/>
  <c r="I17" i="2"/>
  <c r="G17" i="2"/>
  <c r="U16" i="2"/>
  <c r="O16" i="2"/>
  <c r="K16" i="2"/>
  <c r="I16" i="2"/>
  <c r="G16" i="2"/>
  <c r="E16" i="2"/>
  <c r="U15" i="2"/>
  <c r="O15" i="2"/>
  <c r="K15" i="2"/>
  <c r="I15" i="2"/>
  <c r="G15" i="2"/>
  <c r="E15" i="2"/>
  <c r="A15" i="2"/>
  <c r="U14" i="2"/>
  <c r="O14" i="2"/>
  <c r="K14" i="2"/>
  <c r="I14" i="2"/>
  <c r="G14" i="2"/>
  <c r="E14" i="2"/>
  <c r="A14" i="2"/>
  <c r="U13" i="2"/>
  <c r="O13" i="2"/>
  <c r="K13" i="2"/>
  <c r="I13" i="2"/>
  <c r="G13" i="2"/>
  <c r="E13" i="2"/>
  <c r="A13" i="2"/>
  <c r="U12" i="2"/>
  <c r="O12" i="2"/>
  <c r="K12" i="2"/>
  <c r="I12" i="2"/>
  <c r="G12" i="2"/>
  <c r="E12" i="2"/>
  <c r="A12" i="2"/>
  <c r="U11" i="2"/>
  <c r="O11" i="2"/>
  <c r="K11" i="2"/>
  <c r="I11" i="2"/>
  <c r="G11" i="2"/>
  <c r="E11" i="2"/>
  <c r="A11" i="2"/>
  <c r="U10" i="2"/>
  <c r="O10" i="2"/>
  <c r="K10" i="2"/>
  <c r="I10" i="2"/>
  <c r="G10" i="2"/>
  <c r="E10" i="2"/>
  <c r="A10" i="2"/>
  <c r="U9" i="2"/>
  <c r="O9" i="2"/>
  <c r="K9" i="2"/>
  <c r="I9" i="2"/>
  <c r="G9" i="2"/>
  <c r="E9" i="2"/>
  <c r="A9" i="2"/>
  <c r="U8" i="2"/>
  <c r="O8" i="2"/>
  <c r="K8" i="2"/>
  <c r="I8" i="2"/>
  <c r="G8" i="2"/>
  <c r="E8" i="2"/>
  <c r="A8" i="2"/>
  <c r="AC7" i="2"/>
  <c r="U7" i="2"/>
  <c r="O7" i="2"/>
  <c r="K7" i="2"/>
  <c r="I7" i="2"/>
  <c r="G7" i="2"/>
  <c r="E7" i="2"/>
  <c r="A7" i="2"/>
  <c r="AC6" i="2"/>
  <c r="U6" i="2"/>
  <c r="O6" i="2"/>
  <c r="K6" i="2"/>
  <c r="I6" i="2"/>
  <c r="G6" i="2"/>
  <c r="E6" i="2"/>
  <c r="A6" i="2"/>
  <c r="U5" i="2"/>
  <c r="O5" i="2"/>
  <c r="K5" i="2"/>
  <c r="I5" i="2"/>
  <c r="G5" i="2"/>
  <c r="E5" i="2"/>
  <c r="U4" i="2"/>
  <c r="O4" i="2"/>
  <c r="K4" i="2"/>
  <c r="I4" i="2"/>
  <c r="G4" i="2"/>
  <c r="E4" i="2"/>
  <c r="U3" i="2"/>
  <c r="O3" i="2"/>
  <c r="K3" i="2"/>
  <c r="I3" i="2"/>
  <c r="G3" i="2"/>
  <c r="E3" i="2"/>
  <c r="A3" i="2"/>
  <c r="AK41" i="1"/>
  <c r="B38" i="11" s="1"/>
  <c r="AN40" i="1"/>
  <c r="AI40" i="1" s="1"/>
  <c r="AK40" i="1"/>
  <c r="B37" i="11" s="1"/>
  <c r="AN39" i="1"/>
  <c r="AI39" i="1" s="1"/>
  <c r="AK39" i="1"/>
  <c r="B36" i="11" s="1"/>
  <c r="AN38" i="1"/>
  <c r="AI38" i="1" s="1"/>
  <c r="AK38" i="1"/>
  <c r="B35" i="11" s="1"/>
  <c r="AN37" i="1"/>
  <c r="AI37" i="1" s="1"/>
  <c r="AK37" i="1"/>
  <c r="B34" i="11" s="1"/>
  <c r="AN36" i="1"/>
  <c r="AI36" i="1" s="1"/>
  <c r="AK36" i="1"/>
  <c r="B33" i="11" s="1"/>
  <c r="AN35" i="1"/>
  <c r="AI35" i="1" s="1"/>
  <c r="AK35" i="1"/>
  <c r="B32" i="11" s="1"/>
  <c r="AN34" i="1"/>
  <c r="AI34" i="1" s="1"/>
  <c r="AK34" i="1"/>
  <c r="B31" i="11" s="1"/>
  <c r="AN33" i="1"/>
  <c r="AI33" i="1" s="1"/>
  <c r="AK33" i="1"/>
  <c r="B30" i="11" s="1"/>
  <c r="AN32" i="1"/>
  <c r="AI32" i="1" s="1"/>
  <c r="AK32" i="1"/>
  <c r="B29" i="11" s="1"/>
  <c r="AN31" i="1"/>
  <c r="AI31" i="1" s="1"/>
  <c r="AK31" i="1"/>
  <c r="B28" i="11" s="1"/>
  <c r="AN30" i="1"/>
  <c r="AI30" i="1" s="1"/>
  <c r="AK30" i="1"/>
  <c r="B27" i="11" s="1"/>
  <c r="AN29" i="1"/>
  <c r="AI29" i="1" s="1"/>
  <c r="AK29" i="1"/>
  <c r="B26" i="11" s="1"/>
  <c r="AN28" i="1"/>
  <c r="AI28" i="1" s="1"/>
  <c r="AK28" i="1"/>
  <c r="B25" i="11" s="1"/>
  <c r="AN27" i="1"/>
  <c r="AI27" i="1" s="1"/>
  <c r="AK27" i="1"/>
  <c r="B24" i="11" s="1"/>
  <c r="AN26" i="1"/>
  <c r="AI26" i="1" s="1"/>
  <c r="AK26" i="1"/>
  <c r="B23" i="11" s="1"/>
  <c r="AN25" i="1"/>
  <c r="AI25" i="1" s="1"/>
  <c r="AK25" i="1"/>
  <c r="B22" i="11" s="1"/>
  <c r="AN24" i="1"/>
  <c r="AI24" i="1" s="1"/>
  <c r="AK24" i="1"/>
  <c r="B21" i="11" s="1"/>
  <c r="AN23" i="1"/>
  <c r="AI23" i="1" s="1"/>
  <c r="AK23" i="1"/>
  <c r="B20" i="11" s="1"/>
  <c r="AN22" i="1"/>
  <c r="AI22" i="1" s="1"/>
  <c r="AK22" i="1"/>
  <c r="B19" i="11" s="1"/>
  <c r="AN21" i="1"/>
  <c r="AI21" i="1" s="1"/>
  <c r="AK21" i="1"/>
  <c r="B18" i="11" s="1"/>
  <c r="F18" i="11" s="1"/>
  <c r="AN20" i="1"/>
  <c r="AI20" i="1" s="1"/>
  <c r="AK20" i="1"/>
  <c r="B17" i="11" s="1"/>
  <c r="AN19" i="1"/>
  <c r="AI19" i="1" s="1"/>
  <c r="AK19" i="1"/>
  <c r="B16" i="11" s="1"/>
  <c r="AN18" i="1"/>
  <c r="AI18" i="1" s="1"/>
  <c r="AK18" i="1"/>
  <c r="B15" i="11" s="1"/>
  <c r="AN17" i="1"/>
  <c r="AI17" i="1" s="1"/>
  <c r="AK17" i="1"/>
  <c r="B14" i="11" s="1"/>
  <c r="AN16" i="1"/>
  <c r="AI16" i="1" s="1"/>
  <c r="AK16" i="1"/>
  <c r="B13" i="11" s="1"/>
  <c r="AN15" i="1"/>
  <c r="AI15" i="1" s="1"/>
  <c r="AK15" i="1"/>
  <c r="B12" i="11" s="1"/>
  <c r="AN14" i="1"/>
  <c r="AI14" i="1" s="1"/>
  <c r="AK14" i="1"/>
  <c r="B11" i="11" s="1"/>
  <c r="AN13" i="1"/>
  <c r="AI13" i="1" s="1"/>
  <c r="AK13" i="1"/>
  <c r="B10" i="11" s="1"/>
  <c r="AN12" i="1"/>
  <c r="AI12" i="1" s="1"/>
  <c r="AK12" i="1"/>
  <c r="B9" i="11" s="1"/>
  <c r="AN11" i="1"/>
  <c r="AI11" i="1" s="1"/>
  <c r="AK11" i="1"/>
  <c r="B8" i="11" s="1"/>
  <c r="AN10" i="1"/>
  <c r="AI10" i="1" s="1"/>
  <c r="AK10" i="1"/>
  <c r="B7" i="11" s="1"/>
  <c r="AN9" i="1"/>
  <c r="AI9" i="1" s="1"/>
  <c r="AK9" i="1"/>
  <c r="B6" i="11" s="1"/>
  <c r="AN8" i="1"/>
  <c r="AI8" i="1" s="1"/>
  <c r="AK8" i="1"/>
  <c r="B5" i="11" s="1"/>
  <c r="AN7" i="1"/>
  <c r="AI7" i="1" s="1"/>
  <c r="AK7" i="1"/>
  <c r="B4" i="11" s="1"/>
  <c r="AK6" i="1"/>
  <c r="B3" i="11" s="1"/>
  <c r="A30" i="2"/>
  <c r="A29" i="2"/>
  <c r="A26" i="2"/>
  <c r="A25" i="2"/>
  <c r="A24" i="2"/>
  <c r="A23" i="2"/>
  <c r="A22" i="2"/>
  <c r="A21" i="2"/>
  <c r="A20" i="2"/>
  <c r="A19" i="2"/>
  <c r="A18" i="2"/>
  <c r="A17" i="2"/>
  <c r="A16" i="2"/>
  <c r="A5" i="2"/>
  <c r="A4" i="2"/>
  <c r="B43" i="11" l="1"/>
  <c r="A69" i="4" s="1"/>
  <c r="AG45" i="8"/>
  <c r="AF43" i="9"/>
  <c r="AG43" i="9" s="1"/>
  <c r="AF44" i="9"/>
  <c r="AF45" i="9"/>
  <c r="AG45" i="9" s="1"/>
  <c r="AF51" i="9"/>
  <c r="AF52" i="9"/>
  <c r="AG52" i="9" s="1"/>
  <c r="AF53" i="9"/>
  <c r="AG53" i="9" s="1"/>
  <c r="AF54" i="9"/>
  <c r="AG54" i="9" s="1"/>
  <c r="AF55" i="9"/>
  <c r="AG55" i="9" s="1"/>
  <c r="AF56" i="9"/>
  <c r="AG56" i="9" s="1"/>
  <c r="AF58" i="9"/>
  <c r="AG58" i="9" s="1"/>
  <c r="AF59" i="9"/>
  <c r="AG59" i="9" s="1"/>
  <c r="AF60" i="9"/>
  <c r="AG60" i="9" s="1"/>
  <c r="AF61" i="9"/>
  <c r="AF62" i="9"/>
  <c r="AG62" i="9" s="1"/>
  <c r="AF63" i="9"/>
  <c r="AG63" i="9" s="1"/>
  <c r="AF64" i="9"/>
  <c r="AG64" i="9" s="1"/>
  <c r="AF65" i="9"/>
  <c r="AG65" i="9" s="1"/>
  <c r="AF66" i="9"/>
  <c r="AG66" i="9" s="1"/>
  <c r="AF67" i="9"/>
  <c r="AG67" i="9" s="1"/>
  <c r="AF68" i="9"/>
  <c r="AG68" i="9" s="1"/>
  <c r="AF69" i="9"/>
  <c r="AG69" i="9" s="1"/>
  <c r="AF70" i="9"/>
  <c r="AG70" i="9" s="1"/>
  <c r="AF71" i="9"/>
  <c r="AG71" i="9" s="1"/>
  <c r="AF72" i="9"/>
  <c r="AG72" i="9" s="1"/>
  <c r="AF73" i="9"/>
  <c r="AG73" i="9" s="1"/>
  <c r="AF74" i="9"/>
  <c r="AG74" i="9" s="1"/>
  <c r="AF75" i="9"/>
  <c r="AG75" i="9" s="1"/>
  <c r="AF76" i="9"/>
  <c r="AG76" i="9" s="1"/>
  <c r="C41" i="9"/>
  <c r="AF41" i="9"/>
  <c r="C46" i="9"/>
  <c r="AF46" i="9"/>
  <c r="AG46" i="9" s="1"/>
  <c r="AF49" i="9"/>
  <c r="AG49" i="9" s="1"/>
  <c r="AF50" i="9"/>
  <c r="AH20" i="8"/>
  <c r="AH21" i="8"/>
  <c r="AG61" i="9"/>
  <c r="M26" i="2"/>
  <c r="AG51" i="9"/>
  <c r="Y57" i="9"/>
  <c r="AF57" i="9"/>
  <c r="AG57" i="9" s="1"/>
  <c r="Z42" i="9"/>
  <c r="AF42" i="9"/>
  <c r="AG42" i="9" s="1"/>
  <c r="AC48" i="9"/>
  <c r="AF48" i="9"/>
  <c r="AC47" i="9"/>
  <c r="AF47" i="9"/>
  <c r="AG47" i="9" s="1"/>
  <c r="M27" i="2"/>
  <c r="AG50" i="5"/>
  <c r="AH14" i="8"/>
  <c r="F3" i="11"/>
  <c r="AG42" i="8"/>
  <c r="AG44" i="8"/>
  <c r="AG46" i="8"/>
  <c r="AG51" i="5" s="1"/>
  <c r="AG49" i="8"/>
  <c r="AH49" i="8" s="1"/>
  <c r="AG51" i="8"/>
  <c r="AH51" i="8" s="1"/>
  <c r="AG53" i="8"/>
  <c r="AG54" i="8"/>
  <c r="AH54" i="8" s="1"/>
  <c r="AG55" i="8"/>
  <c r="AG57" i="8"/>
  <c r="AG59" i="8"/>
  <c r="AG64" i="5" s="1"/>
  <c r="AG60" i="8"/>
  <c r="AG61" i="8"/>
  <c r="AG62" i="8"/>
  <c r="AG63" i="8"/>
  <c r="AH63" i="8" s="1"/>
  <c r="AG64" i="8"/>
  <c r="AG69" i="5" s="1"/>
  <c r="AG65" i="8"/>
  <c r="AG66" i="8"/>
  <c r="AG67" i="8"/>
  <c r="AG68" i="8"/>
  <c r="AG69" i="8"/>
  <c r="AH69" i="8" s="1"/>
  <c r="AG70" i="8"/>
  <c r="AG71" i="8"/>
  <c r="AG72" i="8"/>
  <c r="AG73" i="8"/>
  <c r="AH73" i="8" s="1"/>
  <c r="AG74" i="8"/>
  <c r="AG75" i="8"/>
  <c r="AG76" i="8"/>
  <c r="C43" i="8"/>
  <c r="AG43" i="8"/>
  <c r="C47" i="8"/>
  <c r="AG47" i="8"/>
  <c r="C48" i="8"/>
  <c r="AG48" i="8"/>
  <c r="C50" i="8"/>
  <c r="AG50" i="8"/>
  <c r="C52" i="8"/>
  <c r="AG52" i="8"/>
  <c r="C56" i="8"/>
  <c r="AG56" i="8"/>
  <c r="F27" i="11"/>
  <c r="F29" i="11"/>
  <c r="F31" i="11"/>
  <c r="F33" i="11"/>
  <c r="F35" i="11"/>
  <c r="F37" i="11"/>
  <c r="F28" i="11"/>
  <c r="F30" i="11"/>
  <c r="F32" i="11"/>
  <c r="F34" i="11"/>
  <c r="F36" i="11"/>
  <c r="F38" i="11"/>
  <c r="AG58" i="8"/>
  <c r="AG63" i="5" s="1"/>
  <c r="AA41" i="8"/>
  <c r="AG41" i="8"/>
  <c r="AH41" i="8" s="1"/>
  <c r="B2" i="3"/>
  <c r="E2" i="3" s="1"/>
  <c r="D103" i="5"/>
  <c r="D94" i="5"/>
  <c r="D91" i="5"/>
  <c r="D100" i="5"/>
  <c r="D97" i="5"/>
  <c r="B45" i="10"/>
  <c r="B42" i="10"/>
  <c r="A47" i="4" s="1"/>
  <c r="F4" i="11"/>
  <c r="F6" i="11"/>
  <c r="F8" i="11"/>
  <c r="F10" i="11"/>
  <c r="F12" i="11"/>
  <c r="F14" i="11"/>
  <c r="F16" i="11"/>
  <c r="F20" i="11"/>
  <c r="F22" i="11"/>
  <c r="F24" i="11"/>
  <c r="F26" i="11"/>
  <c r="F5" i="11"/>
  <c r="F7" i="11"/>
  <c r="F9" i="11"/>
  <c r="F11" i="11"/>
  <c r="F13" i="11"/>
  <c r="F15" i="11"/>
  <c r="F17" i="11"/>
  <c r="F19" i="11"/>
  <c r="F21" i="11"/>
  <c r="F23" i="11"/>
  <c r="F25" i="11"/>
  <c r="V1" i="5"/>
  <c r="Z1" i="5"/>
  <c r="Z52" i="5" s="1"/>
  <c r="AD55" i="5"/>
  <c r="T1" i="5"/>
  <c r="X1" i="5"/>
  <c r="AB1" i="5"/>
  <c r="AJ4" i="9"/>
  <c r="AH3" i="8"/>
  <c r="AH4" i="8"/>
  <c r="AH6" i="8"/>
  <c r="AH7" i="8"/>
  <c r="AH4" i="5"/>
  <c r="AH6" i="5"/>
  <c r="AJ13" i="1"/>
  <c r="AJ15" i="1"/>
  <c r="AJ17" i="1"/>
  <c r="AJ19" i="1"/>
  <c r="AJ21" i="1"/>
  <c r="AJ23" i="1"/>
  <c r="B21" i="3"/>
  <c r="E21" i="3" s="1"/>
  <c r="AJ27" i="1"/>
  <c r="AJ29" i="1"/>
  <c r="AJ31" i="1"/>
  <c r="AJ33" i="1"/>
  <c r="AJ35" i="1"/>
  <c r="B37" i="3"/>
  <c r="E37" i="3" s="1"/>
  <c r="AJ8" i="1"/>
  <c r="AJ14" i="1"/>
  <c r="AJ16" i="1"/>
  <c r="AJ18" i="1"/>
  <c r="AJ20" i="1"/>
  <c r="AJ22" i="1"/>
  <c r="AJ24" i="1"/>
  <c r="AJ26" i="1"/>
  <c r="AJ28" i="1"/>
  <c r="AJ30" i="1"/>
  <c r="AJ32" i="1"/>
  <c r="AJ34" i="1"/>
  <c r="AJ36" i="1"/>
  <c r="AJ38" i="1"/>
  <c r="AJ40" i="1"/>
  <c r="O50" i="9"/>
  <c r="W50" i="9"/>
  <c r="AG50" i="9" s="1"/>
  <c r="D1" i="5"/>
  <c r="F1" i="5"/>
  <c r="H1" i="5"/>
  <c r="J1" i="5"/>
  <c r="L1" i="5"/>
  <c r="N1" i="5"/>
  <c r="P1" i="5"/>
  <c r="P83" i="5" s="1"/>
  <c r="S1" i="5"/>
  <c r="U1" i="5"/>
  <c r="W1" i="5"/>
  <c r="Y1" i="5"/>
  <c r="AA1" i="5"/>
  <c r="AA54" i="5" s="1"/>
  <c r="AC1" i="5"/>
  <c r="D1" i="8"/>
  <c r="F1" i="8"/>
  <c r="H1" i="8"/>
  <c r="J1" i="8"/>
  <c r="J58" i="8" s="1"/>
  <c r="L1" i="8"/>
  <c r="L46" i="8" s="1"/>
  <c r="N1" i="8"/>
  <c r="N64" i="8" s="1"/>
  <c r="P1" i="8"/>
  <c r="S1" i="8"/>
  <c r="S45" i="8" s="1"/>
  <c r="AH45" i="8" s="1"/>
  <c r="U1" i="8"/>
  <c r="U45" i="8" s="1"/>
  <c r="W1" i="8"/>
  <c r="W59" i="8" s="1"/>
  <c r="Y1" i="8"/>
  <c r="AA1" i="8"/>
  <c r="AA58" i="8" s="1"/>
  <c r="AC1" i="8"/>
  <c r="AC58" i="8" s="1"/>
  <c r="Y51" i="5"/>
  <c r="AA53" i="5"/>
  <c r="V44" i="9"/>
  <c r="AG44" i="9" s="1"/>
  <c r="G47" i="9"/>
  <c r="C1" i="5"/>
  <c r="E1" i="5"/>
  <c r="G1" i="5"/>
  <c r="I1" i="5"/>
  <c r="K1" i="5"/>
  <c r="M1" i="5"/>
  <c r="M53" i="5" s="1"/>
  <c r="O1" i="5"/>
  <c r="Q1" i="5"/>
  <c r="Q83" i="5" s="1"/>
  <c r="C1" i="8"/>
  <c r="C46" i="8" s="1"/>
  <c r="E1" i="8"/>
  <c r="G1" i="8"/>
  <c r="I1" i="8"/>
  <c r="K1" i="8"/>
  <c r="M1" i="8"/>
  <c r="M58" i="8" s="1"/>
  <c r="O1" i="8"/>
  <c r="O58" i="8" s="1"/>
  <c r="Q1" i="8"/>
  <c r="T1" i="8"/>
  <c r="T46" i="8" s="1"/>
  <c r="V1" i="8"/>
  <c r="V46" i="8" s="1"/>
  <c r="X1" i="8"/>
  <c r="X59" i="8" s="1"/>
  <c r="Z1" i="8"/>
  <c r="AB1" i="8"/>
  <c r="AB58" i="8" s="1"/>
  <c r="H14" i="11"/>
  <c r="B3" i="3"/>
  <c r="E3" i="3" s="1"/>
  <c r="B8" i="3"/>
  <c r="E8" i="3" s="1"/>
  <c r="B5" i="3"/>
  <c r="E5" i="3" s="1"/>
  <c r="R1" i="9"/>
  <c r="R1" i="5"/>
  <c r="AH10" i="5"/>
  <c r="AH12" i="5"/>
  <c r="AH14" i="5"/>
  <c r="AI14" i="5" s="1"/>
  <c r="AH16" i="5"/>
  <c r="AH18" i="5"/>
  <c r="AH20" i="5"/>
  <c r="AI20" i="5" s="1"/>
  <c r="AH22" i="5"/>
  <c r="AI22" i="5" s="1"/>
  <c r="AH5" i="8"/>
  <c r="AH2" i="5"/>
  <c r="H3" i="11"/>
  <c r="B46" i="11"/>
  <c r="A73" i="4" s="1"/>
  <c r="G3" i="11"/>
  <c r="K4" i="11"/>
  <c r="M4" i="11"/>
  <c r="J4" i="11"/>
  <c r="L4" i="11"/>
  <c r="J5" i="11"/>
  <c r="L5" i="11"/>
  <c r="K5" i="11"/>
  <c r="M5" i="11"/>
  <c r="H6" i="11"/>
  <c r="I6" i="11"/>
  <c r="G6" i="11"/>
  <c r="J7" i="11"/>
  <c r="L7" i="11"/>
  <c r="K7" i="11"/>
  <c r="M7" i="11"/>
  <c r="H8" i="11"/>
  <c r="I8" i="11"/>
  <c r="G8" i="11"/>
  <c r="J9" i="11"/>
  <c r="L9" i="11"/>
  <c r="K9" i="11"/>
  <c r="M9" i="11"/>
  <c r="H10" i="11"/>
  <c r="I10" i="11"/>
  <c r="G10" i="11"/>
  <c r="J11" i="11"/>
  <c r="L11" i="11"/>
  <c r="K11" i="11"/>
  <c r="M11" i="11"/>
  <c r="H12" i="11"/>
  <c r="I12" i="11"/>
  <c r="G12" i="11"/>
  <c r="J13" i="11"/>
  <c r="L13" i="11"/>
  <c r="K13" i="11"/>
  <c r="M13" i="11"/>
  <c r="K14" i="11"/>
  <c r="M14" i="11"/>
  <c r="J14" i="11"/>
  <c r="L14" i="11"/>
  <c r="J15" i="11"/>
  <c r="L15" i="11"/>
  <c r="K15" i="11"/>
  <c r="M15" i="11"/>
  <c r="K16" i="11"/>
  <c r="M16" i="11"/>
  <c r="J16" i="11"/>
  <c r="L16" i="11"/>
  <c r="J17" i="11"/>
  <c r="L17" i="11"/>
  <c r="K17" i="11"/>
  <c r="M17" i="11"/>
  <c r="K18" i="11"/>
  <c r="M18" i="11"/>
  <c r="J18" i="11"/>
  <c r="L18" i="11"/>
  <c r="J19" i="11"/>
  <c r="L19" i="11"/>
  <c r="K19" i="11"/>
  <c r="M19" i="11"/>
  <c r="I20" i="11"/>
  <c r="G20" i="11"/>
  <c r="H20" i="11"/>
  <c r="H21" i="11"/>
  <c r="I21" i="11"/>
  <c r="G21" i="11"/>
  <c r="I22" i="11"/>
  <c r="G22" i="11"/>
  <c r="H22" i="11"/>
  <c r="H23" i="11"/>
  <c r="I23" i="11"/>
  <c r="G23" i="11"/>
  <c r="I24" i="11"/>
  <c r="G24" i="11"/>
  <c r="H24" i="11"/>
  <c r="H25" i="11"/>
  <c r="I25" i="11"/>
  <c r="G25" i="11"/>
  <c r="I26" i="11"/>
  <c r="G26" i="11"/>
  <c r="H26" i="11"/>
  <c r="H27" i="11"/>
  <c r="I27" i="11"/>
  <c r="G27" i="11"/>
  <c r="I28" i="11"/>
  <c r="G28" i="11"/>
  <c r="H28" i="11"/>
  <c r="H29" i="11"/>
  <c r="I29" i="11"/>
  <c r="G29" i="11"/>
  <c r="K30" i="11"/>
  <c r="L30" i="11"/>
  <c r="J30" i="11"/>
  <c r="M30" i="11"/>
  <c r="H31" i="11"/>
  <c r="I31" i="11"/>
  <c r="G31" i="11"/>
  <c r="K32" i="11"/>
  <c r="L32" i="11"/>
  <c r="J32" i="11"/>
  <c r="M32" i="11"/>
  <c r="H33" i="11"/>
  <c r="I33" i="11"/>
  <c r="G33" i="11"/>
  <c r="K34" i="11"/>
  <c r="L34" i="11"/>
  <c r="J34" i="11"/>
  <c r="M34" i="11"/>
  <c r="H35" i="11"/>
  <c r="I35" i="11"/>
  <c r="G35" i="11"/>
  <c r="K36" i="11"/>
  <c r="L36" i="11"/>
  <c r="J36" i="11"/>
  <c r="M36" i="11"/>
  <c r="H37" i="11"/>
  <c r="I37" i="11"/>
  <c r="G37" i="11"/>
  <c r="K38" i="11"/>
  <c r="L38" i="11"/>
  <c r="J38" i="11"/>
  <c r="M38" i="11"/>
  <c r="AH3" i="5"/>
  <c r="AI3" i="5" s="1"/>
  <c r="AH5" i="5"/>
  <c r="AH7" i="5"/>
  <c r="AI7" i="5" s="1"/>
  <c r="AH9" i="5"/>
  <c r="AI9" i="5" s="1"/>
  <c r="AH11" i="5"/>
  <c r="AI11" i="5" s="1"/>
  <c r="AH13" i="5"/>
  <c r="AI13" i="5" s="1"/>
  <c r="AH15" i="5"/>
  <c r="AI15" i="5" s="1"/>
  <c r="AH17" i="5"/>
  <c r="AI17" i="5" s="1"/>
  <c r="AH19" i="5"/>
  <c r="AI19" i="5" s="1"/>
  <c r="AH21" i="5"/>
  <c r="AI21" i="5" s="1"/>
  <c r="AH23" i="5"/>
  <c r="AI23" i="5" s="1"/>
  <c r="AH25" i="5"/>
  <c r="AI25" i="5" s="1"/>
  <c r="AH27" i="5"/>
  <c r="AI27" i="5" s="1"/>
  <c r="AH29" i="5"/>
  <c r="AI29" i="5" s="1"/>
  <c r="AH31" i="5"/>
  <c r="AH33" i="5"/>
  <c r="AI33" i="5" s="1"/>
  <c r="AH35" i="5"/>
  <c r="AH37" i="5"/>
  <c r="AI2" i="5"/>
  <c r="AI4" i="5"/>
  <c r="AI6" i="5"/>
  <c r="AI10" i="5"/>
  <c r="AI12" i="5"/>
  <c r="AI16" i="5"/>
  <c r="AI18" i="5"/>
  <c r="G2" i="10"/>
  <c r="F2" i="10"/>
  <c r="E2" i="10"/>
  <c r="D2" i="10"/>
  <c r="C2" i="10"/>
  <c r="G3" i="10"/>
  <c r="F3" i="10"/>
  <c r="E3" i="10"/>
  <c r="D3" i="10"/>
  <c r="C3" i="10"/>
  <c r="G4" i="10"/>
  <c r="F4" i="10"/>
  <c r="E4" i="10"/>
  <c r="D4" i="10"/>
  <c r="C4" i="10"/>
  <c r="G5" i="10"/>
  <c r="F5" i="10"/>
  <c r="E5" i="10"/>
  <c r="D5" i="10"/>
  <c r="C5" i="10"/>
  <c r="G6" i="10"/>
  <c r="F6" i="10"/>
  <c r="E6" i="10"/>
  <c r="D6" i="10"/>
  <c r="C6" i="10"/>
  <c r="G7" i="10"/>
  <c r="F7" i="10"/>
  <c r="E7" i="10"/>
  <c r="D7" i="10"/>
  <c r="C7" i="10"/>
  <c r="G8" i="10"/>
  <c r="F8" i="10"/>
  <c r="E8" i="10"/>
  <c r="D8" i="10"/>
  <c r="C8" i="10"/>
  <c r="G9" i="10"/>
  <c r="F9" i="10"/>
  <c r="E9" i="10"/>
  <c r="D9" i="10"/>
  <c r="C9" i="10"/>
  <c r="G10" i="10"/>
  <c r="F10" i="10"/>
  <c r="E10" i="10"/>
  <c r="D10" i="10"/>
  <c r="C10" i="10"/>
  <c r="G11" i="10"/>
  <c r="F11" i="10"/>
  <c r="E11" i="10"/>
  <c r="D11" i="10"/>
  <c r="C11" i="10"/>
  <c r="G12" i="10"/>
  <c r="F12" i="10"/>
  <c r="E12" i="10"/>
  <c r="D12" i="10"/>
  <c r="C12" i="10"/>
  <c r="G13" i="10"/>
  <c r="F13" i="10"/>
  <c r="E13" i="10"/>
  <c r="D13" i="10"/>
  <c r="C13" i="10"/>
  <c r="G14" i="10"/>
  <c r="F14" i="10"/>
  <c r="E14" i="10"/>
  <c r="D14" i="10"/>
  <c r="C14" i="10"/>
  <c r="G15" i="10"/>
  <c r="F15" i="10"/>
  <c r="E15" i="10"/>
  <c r="D15" i="10"/>
  <c r="C15" i="10"/>
  <c r="G16" i="10"/>
  <c r="F16" i="10"/>
  <c r="E16" i="10"/>
  <c r="D16" i="10"/>
  <c r="C16" i="10"/>
  <c r="G17" i="10"/>
  <c r="F17" i="10"/>
  <c r="E17" i="10"/>
  <c r="D17" i="10"/>
  <c r="C17" i="10"/>
  <c r="G18" i="10"/>
  <c r="F18" i="10"/>
  <c r="E18" i="10"/>
  <c r="D18" i="10"/>
  <c r="C18" i="10"/>
  <c r="G19" i="10"/>
  <c r="F19" i="10"/>
  <c r="E19" i="10"/>
  <c r="D19" i="10"/>
  <c r="C19" i="10"/>
  <c r="G20" i="10"/>
  <c r="F20" i="10"/>
  <c r="E20" i="10"/>
  <c r="D20" i="10"/>
  <c r="C20" i="10"/>
  <c r="G21" i="10"/>
  <c r="F21" i="10"/>
  <c r="E21" i="10"/>
  <c r="D21" i="10"/>
  <c r="C21" i="10"/>
  <c r="G22" i="10"/>
  <c r="F22" i="10"/>
  <c r="E22" i="10"/>
  <c r="D22" i="10"/>
  <c r="C22" i="10"/>
  <c r="G23" i="10"/>
  <c r="F23" i="10"/>
  <c r="E23" i="10"/>
  <c r="D23" i="10"/>
  <c r="C23" i="10"/>
  <c r="G24" i="10"/>
  <c r="F24" i="10"/>
  <c r="E24" i="10"/>
  <c r="D24" i="10"/>
  <c r="C24" i="10"/>
  <c r="G25" i="10"/>
  <c r="F25" i="10"/>
  <c r="E25" i="10"/>
  <c r="D25" i="10"/>
  <c r="C25" i="10"/>
  <c r="G26" i="10"/>
  <c r="F26" i="10"/>
  <c r="E26" i="10"/>
  <c r="D26" i="10"/>
  <c r="C26" i="10"/>
  <c r="G27" i="10"/>
  <c r="F27" i="10"/>
  <c r="E27" i="10"/>
  <c r="D27" i="10"/>
  <c r="C27" i="10"/>
  <c r="G28" i="10"/>
  <c r="F28" i="10"/>
  <c r="E28" i="10"/>
  <c r="D28" i="10"/>
  <c r="C28" i="10"/>
  <c r="G29" i="10"/>
  <c r="F29" i="10"/>
  <c r="E29" i="10"/>
  <c r="D29" i="10"/>
  <c r="C29" i="10"/>
  <c r="G30" i="10"/>
  <c r="F30" i="10"/>
  <c r="E30" i="10"/>
  <c r="D30" i="10"/>
  <c r="C30" i="10"/>
  <c r="G31" i="10"/>
  <c r="F31" i="10"/>
  <c r="E31" i="10"/>
  <c r="D31" i="10"/>
  <c r="C31" i="10"/>
  <c r="G32" i="10"/>
  <c r="F32" i="10"/>
  <c r="E32" i="10"/>
  <c r="D32" i="10"/>
  <c r="C32" i="10"/>
  <c r="G33" i="10"/>
  <c r="F33" i="10"/>
  <c r="E33" i="10"/>
  <c r="D33" i="10"/>
  <c r="C33" i="10"/>
  <c r="G34" i="10"/>
  <c r="F34" i="10"/>
  <c r="E34" i="10"/>
  <c r="D34" i="10"/>
  <c r="C34" i="10"/>
  <c r="G35" i="10"/>
  <c r="F35" i="10"/>
  <c r="E35" i="10"/>
  <c r="D35" i="10"/>
  <c r="C35" i="10"/>
  <c r="G36" i="10"/>
  <c r="F36" i="10"/>
  <c r="E36" i="10"/>
  <c r="D36" i="10"/>
  <c r="C36" i="10"/>
  <c r="G37" i="10"/>
  <c r="F37" i="10"/>
  <c r="E37" i="10"/>
  <c r="D37" i="10"/>
  <c r="C37" i="10"/>
  <c r="J3" i="11"/>
  <c r="K3" i="11"/>
  <c r="L3" i="11"/>
  <c r="M3" i="11"/>
  <c r="G4" i="11"/>
  <c r="H4" i="11"/>
  <c r="I4" i="11"/>
  <c r="H5" i="11"/>
  <c r="I5" i="11"/>
  <c r="G5" i="11"/>
  <c r="K6" i="11"/>
  <c r="M6" i="11"/>
  <c r="J6" i="11"/>
  <c r="L6" i="11"/>
  <c r="H7" i="11"/>
  <c r="I7" i="11"/>
  <c r="G7" i="11"/>
  <c r="K8" i="11"/>
  <c r="M8" i="11"/>
  <c r="J8" i="11"/>
  <c r="L8" i="11"/>
  <c r="H9" i="11"/>
  <c r="I9" i="11"/>
  <c r="G9" i="11"/>
  <c r="K10" i="11"/>
  <c r="M10" i="11"/>
  <c r="J10" i="11"/>
  <c r="L10" i="11"/>
  <c r="H11" i="11"/>
  <c r="I11" i="11"/>
  <c r="G11" i="11"/>
  <c r="K12" i="11"/>
  <c r="M12" i="11"/>
  <c r="J12" i="11"/>
  <c r="L12" i="11"/>
  <c r="H13" i="11"/>
  <c r="I13" i="11"/>
  <c r="G13" i="11"/>
  <c r="G17" i="11"/>
  <c r="H17" i="11"/>
  <c r="I18" i="11"/>
  <c r="H18" i="11"/>
  <c r="G19" i="11"/>
  <c r="H19" i="11"/>
  <c r="K20" i="11"/>
  <c r="M20" i="11"/>
  <c r="J20" i="11"/>
  <c r="L20" i="11"/>
  <c r="L21" i="11"/>
  <c r="J21" i="11"/>
  <c r="K21" i="11"/>
  <c r="L22" i="11"/>
  <c r="K22" i="11"/>
  <c r="J22" i="11"/>
  <c r="L23" i="11"/>
  <c r="J23" i="11"/>
  <c r="K23" i="11"/>
  <c r="L24" i="11"/>
  <c r="K24" i="11"/>
  <c r="J24" i="11"/>
  <c r="L25" i="11"/>
  <c r="J25" i="11"/>
  <c r="K25" i="11"/>
  <c r="L26" i="11"/>
  <c r="K26" i="11"/>
  <c r="J26" i="11"/>
  <c r="L27" i="11"/>
  <c r="J27" i="11"/>
  <c r="K27" i="11"/>
  <c r="L28" i="11"/>
  <c r="K28" i="11"/>
  <c r="J28" i="11"/>
  <c r="L29" i="11"/>
  <c r="J29" i="11"/>
  <c r="K29" i="11"/>
  <c r="I30" i="11"/>
  <c r="G30" i="11"/>
  <c r="H30" i="11"/>
  <c r="J31" i="11"/>
  <c r="M31" i="11"/>
  <c r="K31" i="11"/>
  <c r="L31" i="11"/>
  <c r="I32" i="11"/>
  <c r="G32" i="11"/>
  <c r="H32" i="11"/>
  <c r="J33" i="11"/>
  <c r="M33" i="11"/>
  <c r="K33" i="11"/>
  <c r="L33" i="11"/>
  <c r="I34" i="11"/>
  <c r="G34" i="11"/>
  <c r="H34" i="11"/>
  <c r="J35" i="11"/>
  <c r="M35" i="11"/>
  <c r="K35" i="11"/>
  <c r="L35" i="11"/>
  <c r="I36" i="11"/>
  <c r="G36" i="11"/>
  <c r="H36" i="11"/>
  <c r="J37" i="11"/>
  <c r="M37" i="11"/>
  <c r="K37" i="11"/>
  <c r="L37" i="11"/>
  <c r="I38" i="11"/>
  <c r="G38" i="11"/>
  <c r="H38" i="11"/>
  <c r="I15" i="11"/>
  <c r="I16" i="11"/>
  <c r="AH24" i="5"/>
  <c r="AI24" i="5" s="1"/>
  <c r="AH26" i="5"/>
  <c r="AI26" i="5" s="1"/>
  <c r="AH28" i="5"/>
  <c r="AI28" i="5" s="1"/>
  <c r="AH30" i="5"/>
  <c r="AI30" i="5" s="1"/>
  <c r="AH32" i="5"/>
  <c r="AH34" i="5"/>
  <c r="AH36" i="5"/>
  <c r="M29" i="11"/>
  <c r="M28" i="11"/>
  <c r="M27" i="11"/>
  <c r="M26" i="11"/>
  <c r="M25" i="11"/>
  <c r="M24" i="11"/>
  <c r="M23" i="11"/>
  <c r="M22" i="11"/>
  <c r="M21" i="11"/>
  <c r="H16" i="11"/>
  <c r="H15" i="11"/>
  <c r="G14" i="11"/>
  <c r="I14" i="11"/>
  <c r="I19" i="11"/>
  <c r="G18" i="11"/>
  <c r="I17" i="11"/>
  <c r="G16" i="11"/>
  <c r="G15" i="11"/>
  <c r="AJ7" i="1"/>
  <c r="B23" i="3"/>
  <c r="E23" i="3" s="1"/>
  <c r="B25" i="3"/>
  <c r="E25" i="3" s="1"/>
  <c r="B27" i="3"/>
  <c r="E27" i="3" s="1"/>
  <c r="B29" i="3"/>
  <c r="E29" i="3" s="1"/>
  <c r="B13" i="3"/>
  <c r="E13" i="3" s="1"/>
  <c r="B15" i="3"/>
  <c r="E15" i="3" s="1"/>
  <c r="B17" i="3"/>
  <c r="E17" i="3" s="1"/>
  <c r="AH10" i="8"/>
  <c r="AH12" i="8"/>
  <c r="AH16" i="8"/>
  <c r="AH18" i="8"/>
  <c r="AH22" i="8"/>
  <c r="AH24" i="8"/>
  <c r="AH26" i="8"/>
  <c r="AH28" i="8"/>
  <c r="AH30" i="8"/>
  <c r="AH35" i="8"/>
  <c r="AJ7" i="9"/>
  <c r="B48" i="10"/>
  <c r="A55" i="4" s="1"/>
  <c r="B54" i="10"/>
  <c r="A61" i="4" s="1"/>
  <c r="A52" i="4"/>
  <c r="B51" i="10"/>
  <c r="A58" i="4" s="1"/>
  <c r="B31" i="3"/>
  <c r="E31" i="3" s="1"/>
  <c r="B32" i="3"/>
  <c r="E32" i="3" s="1"/>
  <c r="AH32" i="8"/>
  <c r="AH33" i="8"/>
  <c r="M24" i="2"/>
  <c r="S24" i="2" s="1"/>
  <c r="AH9" i="8"/>
  <c r="AH11" i="8"/>
  <c r="AH13" i="8"/>
  <c r="AH15" i="8"/>
  <c r="AH17" i="8"/>
  <c r="AH19" i="8"/>
  <c r="AH25" i="8"/>
  <c r="AH27" i="8"/>
  <c r="AH29" i="8"/>
  <c r="AH31" i="8"/>
  <c r="AH34" i="8"/>
  <c r="AH36" i="8"/>
  <c r="AH37" i="8"/>
  <c r="C45" i="8"/>
  <c r="C49" i="8"/>
  <c r="C51" i="8"/>
  <c r="C53" i="8"/>
  <c r="C55" i="8"/>
  <c r="C57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42" i="8"/>
  <c r="C44" i="8"/>
  <c r="C54" i="8"/>
  <c r="W50" i="8"/>
  <c r="C45" i="9"/>
  <c r="C43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42" i="9"/>
  <c r="C44" i="9"/>
  <c r="M29" i="2"/>
  <c r="S29" i="2" s="1"/>
  <c r="B11" i="3"/>
  <c r="E11" i="3" s="1"/>
  <c r="D46" i="9"/>
  <c r="AJ6" i="1"/>
  <c r="D41" i="9"/>
  <c r="AG41" i="9" s="1"/>
  <c r="C46" i="5"/>
  <c r="X48" i="8"/>
  <c r="B9" i="3"/>
  <c r="E9" i="3" s="1"/>
  <c r="X48" i="9"/>
  <c r="O47" i="8"/>
  <c r="O47" i="9"/>
  <c r="B19" i="3"/>
  <c r="E19" i="3" s="1"/>
  <c r="B33" i="3"/>
  <c r="E33" i="3" s="1"/>
  <c r="M23" i="2"/>
  <c r="S23" i="2" s="1"/>
  <c r="B7" i="3"/>
  <c r="E7" i="3" s="1"/>
  <c r="B35" i="3"/>
  <c r="E35" i="3" s="1"/>
  <c r="M21" i="2"/>
  <c r="S21" i="2" s="1"/>
  <c r="AJ12" i="1"/>
  <c r="M20" i="2"/>
  <c r="S20" i="2" s="1"/>
  <c r="AJ25" i="1"/>
  <c r="AJ41" i="1"/>
  <c r="M18" i="2"/>
  <c r="S18" i="2" s="1"/>
  <c r="M22" i="2"/>
  <c r="S22" i="2" s="1"/>
  <c r="S26" i="2"/>
  <c r="M25" i="2"/>
  <c r="S25" i="2" s="1"/>
  <c r="AQ41" i="1"/>
  <c r="AQ40" i="1"/>
  <c r="AQ38" i="1"/>
  <c r="AQ34" i="1"/>
  <c r="AQ32" i="1"/>
  <c r="AQ30" i="1"/>
  <c r="AQ28" i="1"/>
  <c r="AQ26" i="1"/>
  <c r="AQ24" i="1"/>
  <c r="AQ22" i="1"/>
  <c r="AQ20" i="1"/>
  <c r="AQ18" i="1"/>
  <c r="AQ16" i="1"/>
  <c r="AQ14" i="1"/>
  <c r="AQ12" i="1"/>
  <c r="AQ10" i="1"/>
  <c r="AQ6" i="1"/>
  <c r="AQ39" i="1"/>
  <c r="AQ37" i="1"/>
  <c r="AQ35" i="1"/>
  <c r="AQ33" i="1"/>
  <c r="AQ31" i="1"/>
  <c r="AQ29" i="1"/>
  <c r="AQ27" i="1"/>
  <c r="AQ25" i="1"/>
  <c r="AQ23" i="1"/>
  <c r="AQ21" i="1"/>
  <c r="AQ17" i="1"/>
  <c r="AQ15" i="1"/>
  <c r="AQ13" i="1"/>
  <c r="AQ11" i="1"/>
  <c r="AQ9" i="1"/>
  <c r="AA43" i="2"/>
  <c r="M16" i="2"/>
  <c r="S16" i="2" s="1"/>
  <c r="G31" i="2"/>
  <c r="K31" i="2"/>
  <c r="Q31" i="2"/>
  <c r="M4" i="2"/>
  <c r="S4" i="2" s="1"/>
  <c r="AC8" i="2"/>
  <c r="M6" i="2"/>
  <c r="S6" i="2" s="1"/>
  <c r="M8" i="2"/>
  <c r="S8" i="2" s="1"/>
  <c r="M9" i="2"/>
  <c r="S9" i="2" s="1"/>
  <c r="M10" i="2"/>
  <c r="S10" i="2" s="1"/>
  <c r="M11" i="2"/>
  <c r="S11" i="2" s="1"/>
  <c r="M12" i="2"/>
  <c r="S12" i="2" s="1"/>
  <c r="M14" i="2"/>
  <c r="S14" i="2" s="1"/>
  <c r="M15" i="2"/>
  <c r="S15" i="2" s="1"/>
  <c r="M17" i="2"/>
  <c r="S17" i="2" s="1"/>
  <c r="M19" i="2"/>
  <c r="S19" i="2" s="1"/>
  <c r="S27" i="2"/>
  <c r="M30" i="2"/>
  <c r="S30" i="2" s="1"/>
  <c r="C49" i="2"/>
  <c r="E49" i="2" s="1"/>
  <c r="E31" i="2"/>
  <c r="I31" i="2"/>
  <c r="O31" i="2"/>
  <c r="U31" i="2"/>
  <c r="M5" i="2"/>
  <c r="S5" i="2" s="1"/>
  <c r="M7" i="2"/>
  <c r="S7" i="2" s="1"/>
  <c r="M13" i="2"/>
  <c r="S13" i="2" s="1"/>
  <c r="M3" i="2"/>
  <c r="U38" i="2"/>
  <c r="A43" i="2"/>
  <c r="R43" i="2"/>
  <c r="A38" i="2"/>
  <c r="R38" i="2"/>
  <c r="X38" i="2"/>
  <c r="U43" i="2"/>
  <c r="AG49" i="5" l="1"/>
  <c r="AH44" i="8"/>
  <c r="AH49" i="5" s="1"/>
  <c r="AG48" i="5"/>
  <c r="AH43" i="8"/>
  <c r="AH48" i="5" s="1"/>
  <c r="AG61" i="5"/>
  <c r="AH56" i="8"/>
  <c r="AG57" i="5"/>
  <c r="AH52" i="8"/>
  <c r="AH57" i="5" s="1"/>
  <c r="AG55" i="5"/>
  <c r="AH50" i="8"/>
  <c r="AH55" i="5" s="1"/>
  <c r="AG60" i="5"/>
  <c r="AH55" i="8"/>
  <c r="AG58" i="5"/>
  <c r="AH53" i="8"/>
  <c r="AG48" i="9"/>
  <c r="AG65" i="5"/>
  <c r="AH60" i="8"/>
  <c r="A88" i="9"/>
  <c r="AG80" i="5"/>
  <c r="AH75" i="8"/>
  <c r="AG76" i="5"/>
  <c r="AH71" i="8"/>
  <c r="AG72" i="5"/>
  <c r="AH67" i="8"/>
  <c r="AG70" i="5"/>
  <c r="AH65" i="8"/>
  <c r="AG66" i="5"/>
  <c r="AH61" i="8"/>
  <c r="AG81" i="5"/>
  <c r="AH76" i="8"/>
  <c r="AG79" i="5"/>
  <c r="AH74" i="8"/>
  <c r="AG77" i="5"/>
  <c r="AH72" i="8"/>
  <c r="AH77" i="5" s="1"/>
  <c r="AG75" i="5"/>
  <c r="AH70" i="8"/>
  <c r="AG73" i="5"/>
  <c r="AH68" i="8"/>
  <c r="AG71" i="5"/>
  <c r="AH66" i="8"/>
  <c r="AG67" i="5"/>
  <c r="AH62" i="8"/>
  <c r="AH64" i="8"/>
  <c r="AH58" i="8"/>
  <c r="AH63" i="5" s="1"/>
  <c r="AH59" i="8"/>
  <c r="AH64" i="5" s="1"/>
  <c r="AG62" i="5"/>
  <c r="AH57" i="8"/>
  <c r="AG47" i="5"/>
  <c r="AH42" i="8"/>
  <c r="AG53" i="5"/>
  <c r="AH48" i="8"/>
  <c r="AG52" i="5"/>
  <c r="AH47" i="8"/>
  <c r="AG78" i="5"/>
  <c r="AG74" i="5"/>
  <c r="AG68" i="5"/>
  <c r="AG54" i="5"/>
  <c r="AG46" i="5"/>
  <c r="AG59" i="5"/>
  <c r="AG56" i="5"/>
  <c r="B26" i="3"/>
  <c r="E26" i="3" s="1"/>
  <c r="B18" i="3"/>
  <c r="E18" i="3" s="1"/>
  <c r="B10" i="3"/>
  <c r="E10" i="3" s="1"/>
  <c r="B14" i="3"/>
  <c r="E14" i="3" s="1"/>
  <c r="AH81" i="5"/>
  <c r="AH50" i="5"/>
  <c r="B36" i="3"/>
  <c r="E36" i="3" s="1"/>
  <c r="B28" i="3"/>
  <c r="E28" i="3" s="1"/>
  <c r="B16" i="3"/>
  <c r="E16" i="3" s="1"/>
  <c r="B12" i="3"/>
  <c r="E12" i="3" s="1"/>
  <c r="AH69" i="5"/>
  <c r="B34" i="3"/>
  <c r="E34" i="3" s="1"/>
  <c r="A5" i="4"/>
  <c r="B22" i="3"/>
  <c r="E22" i="3" s="1"/>
  <c r="B4" i="3"/>
  <c r="E4" i="3" s="1"/>
  <c r="AJ10" i="1"/>
  <c r="B6" i="3"/>
  <c r="E6" i="3" s="1"/>
  <c r="B24" i="3"/>
  <c r="E24" i="3" s="1"/>
  <c r="O79" i="5"/>
  <c r="K79" i="5"/>
  <c r="G50" i="5"/>
  <c r="C69" i="5"/>
  <c r="AA83" i="5"/>
  <c r="W46" i="5"/>
  <c r="S71" i="5"/>
  <c r="S83" i="5" s="1"/>
  <c r="AD46" i="5"/>
  <c r="AD83" i="5" s="1"/>
  <c r="V46" i="5"/>
  <c r="R47" i="5"/>
  <c r="M79" i="5"/>
  <c r="N79" i="5"/>
  <c r="AC55" i="5"/>
  <c r="Y83" i="5"/>
  <c r="L69" i="5"/>
  <c r="H69" i="5"/>
  <c r="H83" i="5" s="1"/>
  <c r="D51" i="5"/>
  <c r="Z83" i="5"/>
  <c r="X71" i="5"/>
  <c r="U71" i="5"/>
  <c r="U83" i="5" s="1"/>
  <c r="AE54" i="5"/>
  <c r="W71" i="5"/>
  <c r="B56" i="11"/>
  <c r="A81" i="4" s="1"/>
  <c r="V71" i="5"/>
  <c r="AC46" i="5"/>
  <c r="AH61" i="5"/>
  <c r="X46" i="5"/>
  <c r="A44" i="11"/>
  <c r="A70" i="4" s="1"/>
  <c r="C57" i="10"/>
  <c r="A49" i="4" s="1"/>
  <c r="X46" i="8"/>
  <c r="B30" i="3"/>
  <c r="E30" i="3" s="1"/>
  <c r="L79" i="5"/>
  <c r="T71" i="5"/>
  <c r="T83" i="5" s="1"/>
  <c r="AB54" i="5"/>
  <c r="AB83" i="5" s="1"/>
  <c r="C81" i="5"/>
  <c r="B20" i="3"/>
  <c r="E20" i="3" s="1"/>
  <c r="F20" i="3" s="1"/>
  <c r="K78" i="5"/>
  <c r="O71" i="5"/>
  <c r="K69" i="5"/>
  <c r="G69" i="5"/>
  <c r="E59" i="5"/>
  <c r="L78" i="5"/>
  <c r="L73" i="5"/>
  <c r="J69" i="5"/>
  <c r="J83" i="5" s="1"/>
  <c r="F69" i="5"/>
  <c r="F65" i="5"/>
  <c r="D52" i="5"/>
  <c r="M78" i="5"/>
  <c r="M69" i="5"/>
  <c r="I69" i="5"/>
  <c r="I83" i="5" s="1"/>
  <c r="N78" i="5"/>
  <c r="N71" i="5"/>
  <c r="F56" i="5"/>
  <c r="F54" i="5"/>
  <c r="F53" i="5"/>
  <c r="F50" i="5"/>
  <c r="AJ9" i="1"/>
  <c r="R71" i="5"/>
  <c r="AH71" i="5" s="1"/>
  <c r="A58" i="10"/>
  <c r="A50" i="4" s="1"/>
  <c r="X39" i="2"/>
  <c r="A50" i="11"/>
  <c r="A76" i="4" s="1"/>
  <c r="A63" i="11"/>
  <c r="A86" i="4" s="1"/>
  <c r="B62" i="11"/>
  <c r="A85" i="4" s="1"/>
  <c r="A57" i="11"/>
  <c r="A82" i="4" s="1"/>
  <c r="D79" i="8"/>
  <c r="A22" i="4" s="1"/>
  <c r="B49" i="11"/>
  <c r="A75" i="4" s="1"/>
  <c r="B65" i="11"/>
  <c r="A87" i="4" s="1"/>
  <c r="A66" i="11"/>
  <c r="A88" i="4" s="1"/>
  <c r="B59" i="11"/>
  <c r="A83" i="4" s="1"/>
  <c r="A60" i="11"/>
  <c r="A84" i="4" s="1"/>
  <c r="A53" i="11"/>
  <c r="A78" i="4" s="1"/>
  <c r="B52" i="11"/>
  <c r="A77" i="4" s="1"/>
  <c r="A47" i="11"/>
  <c r="A74" i="4" s="1"/>
  <c r="M50" i="2"/>
  <c r="J50" i="2" s="1"/>
  <c r="P50" i="2" s="1"/>
  <c r="AG49" i="2" s="1"/>
  <c r="M49" i="2"/>
  <c r="J49" i="2" s="1"/>
  <c r="P49" i="2" s="1"/>
  <c r="A52" i="10"/>
  <c r="A59" i="4" s="1"/>
  <c r="A55" i="10"/>
  <c r="A62" i="4" s="1"/>
  <c r="A43" i="10"/>
  <c r="A49" i="10"/>
  <c r="A56" i="4" s="1"/>
  <c r="A46" i="10"/>
  <c r="A53" i="4" s="1"/>
  <c r="AH40" i="5"/>
  <c r="AH43" i="5" s="1"/>
  <c r="D81" i="9"/>
  <c r="D84" i="9"/>
  <c r="D87" i="9"/>
  <c r="D93" i="9"/>
  <c r="D90" i="9"/>
  <c r="A94" i="9"/>
  <c r="A91" i="9"/>
  <c r="A79" i="9"/>
  <c r="A42" i="4" s="1"/>
  <c r="D82" i="8"/>
  <c r="D88" i="8"/>
  <c r="D94" i="8"/>
  <c r="D85" i="8"/>
  <c r="D91" i="8"/>
  <c r="AJ39" i="1"/>
  <c r="AJ37" i="1"/>
  <c r="AJ11" i="1"/>
  <c r="A34" i="4"/>
  <c r="A26" i="4"/>
  <c r="A32" i="4"/>
  <c r="A30" i="4"/>
  <c r="A28" i="4"/>
  <c r="AA44" i="2"/>
  <c r="U44" i="2"/>
  <c r="R44" i="2"/>
  <c r="X43" i="2"/>
  <c r="X44" i="2" s="1"/>
  <c r="U39" i="2"/>
  <c r="R39" i="2"/>
  <c r="AA38" i="2"/>
  <c r="AA39" i="2" s="1"/>
  <c r="S3" i="2"/>
  <c r="S31" i="2" s="1"/>
  <c r="M31" i="2"/>
  <c r="F6" i="3" l="1"/>
  <c r="AH73" i="5"/>
  <c r="AH75" i="5"/>
  <c r="AH79" i="5"/>
  <c r="F7" i="3"/>
  <c r="F19" i="3"/>
  <c r="F25" i="3"/>
  <c r="AH53" i="5"/>
  <c r="AH65" i="5"/>
  <c r="AH58" i="5"/>
  <c r="AH60" i="5"/>
  <c r="AH67" i="5"/>
  <c r="AH66" i="5"/>
  <c r="AH70" i="5"/>
  <c r="AH72" i="5"/>
  <c r="AH76" i="5"/>
  <c r="AH80" i="5"/>
  <c r="AH46" i="8"/>
  <c r="AH51" i="5" s="1"/>
  <c r="AH62" i="5"/>
  <c r="AH47" i="5"/>
  <c r="AH52" i="5"/>
  <c r="AH56" i="5"/>
  <c r="AH59" i="5"/>
  <c r="AH46" i="5"/>
  <c r="AH54" i="5"/>
  <c r="AH68" i="5"/>
  <c r="AH74" i="5"/>
  <c r="AH78" i="5"/>
  <c r="W83" i="5"/>
  <c r="D83" i="5"/>
  <c r="K83" i="5"/>
  <c r="X83" i="5"/>
  <c r="AC83" i="5"/>
  <c r="A83" i="8"/>
  <c r="F83" i="5"/>
  <c r="N83" i="5"/>
  <c r="G83" i="5"/>
  <c r="F32" i="3"/>
  <c r="M83" i="5"/>
  <c r="O83" i="5"/>
  <c r="V83" i="5"/>
  <c r="C83" i="5"/>
  <c r="F9" i="3"/>
  <c r="F17" i="3"/>
  <c r="F29" i="3"/>
  <c r="F37" i="3"/>
  <c r="F10" i="3"/>
  <c r="F18" i="3"/>
  <c r="F28" i="3"/>
  <c r="F36" i="3"/>
  <c r="F34" i="3"/>
  <c r="F3" i="3"/>
  <c r="F13" i="3"/>
  <c r="F23" i="3"/>
  <c r="F33" i="3"/>
  <c r="F4" i="3"/>
  <c r="F14" i="3"/>
  <c r="F24" i="3"/>
  <c r="F5" i="3"/>
  <c r="F11" i="3"/>
  <c r="F15" i="3"/>
  <c r="F21" i="3"/>
  <c r="F27" i="3"/>
  <c r="F31" i="3"/>
  <c r="F35" i="3"/>
  <c r="F2" i="3"/>
  <c r="G2" i="3" s="1"/>
  <c r="F8" i="3"/>
  <c r="F12" i="3"/>
  <c r="F16" i="3"/>
  <c r="F22" i="3"/>
  <c r="F26" i="3"/>
  <c r="F30" i="3"/>
  <c r="R83" i="5"/>
  <c r="L83" i="5"/>
  <c r="E83" i="5"/>
  <c r="B41" i="3"/>
  <c r="A12" i="4" s="1"/>
  <c r="B39" i="3"/>
  <c r="A11" i="4" s="1"/>
  <c r="D89" i="5"/>
  <c r="A25" i="4" s="1"/>
  <c r="A92" i="8"/>
  <c r="B50" i="3"/>
  <c r="B53" i="3"/>
  <c r="B47" i="3"/>
  <c r="A95" i="8"/>
  <c r="A86" i="8"/>
  <c r="A82" i="9"/>
  <c r="A85" i="9"/>
  <c r="I43" i="2"/>
  <c r="I44" i="2" s="1"/>
  <c r="C43" i="2"/>
  <c r="C44" i="2" s="1"/>
  <c r="C38" i="2"/>
  <c r="C39" i="2" s="1"/>
  <c r="F43" i="2"/>
  <c r="F44" i="2" s="1"/>
  <c r="I38" i="2"/>
  <c r="I39" i="2" s="1"/>
  <c r="F38" i="2"/>
  <c r="F39" i="2" s="1"/>
  <c r="AD38" i="2"/>
  <c r="AD39" i="2" s="1"/>
  <c r="L43" i="2"/>
  <c r="L44" i="2" s="1"/>
  <c r="L38" i="2"/>
  <c r="L39" i="2" s="1"/>
  <c r="A80" i="9"/>
  <c r="A43" i="4" s="1"/>
  <c r="A89" i="8" l="1"/>
  <c r="A80" i="8" s="1"/>
  <c r="A23" i="4" s="1"/>
  <c r="A101" i="5"/>
  <c r="A33" i="4" s="1"/>
  <c r="C86" i="5"/>
  <c r="A37" i="4" s="1"/>
  <c r="A104" i="5"/>
  <c r="A35" i="4" s="1"/>
  <c r="B44" i="3"/>
  <c r="A14" i="4" s="1"/>
  <c r="A92" i="5"/>
  <c r="A27" i="4" s="1"/>
  <c r="A98" i="5"/>
  <c r="A31" i="4" s="1"/>
  <c r="A95" i="5"/>
  <c r="A29" i="4" s="1"/>
  <c r="B55" i="3"/>
  <c r="A9" i="4" s="1"/>
  <c r="O38" i="2"/>
  <c r="O39" i="2" s="1"/>
  <c r="AD43" i="2"/>
  <c r="AD44" i="2" s="1"/>
  <c r="O43" i="2"/>
  <c r="O44" i="2" s="1"/>
  <c r="A16" i="4" l="1"/>
  <c r="A18" i="4" l="1"/>
  <c r="A20" i="4" l="1"/>
  <c r="G3" i="3" l="1"/>
  <c r="G17" i="3"/>
  <c r="G7" i="3"/>
  <c r="G31" i="3"/>
  <c r="G14" i="3"/>
  <c r="G37" i="3"/>
  <c r="G32" i="3"/>
  <c r="G8" i="3"/>
  <c r="G26" i="3"/>
  <c r="G18" i="3"/>
  <c r="G6" i="3"/>
  <c r="G12" i="3"/>
  <c r="G24" i="3"/>
  <c r="G36" i="3"/>
  <c r="G15" i="3"/>
  <c r="G10" i="3"/>
  <c r="G9" i="3"/>
  <c r="G5" i="3"/>
  <c r="G19" i="3"/>
  <c r="G35" i="3"/>
  <c r="G30" i="3"/>
  <c r="G13" i="3"/>
  <c r="G21" i="3"/>
  <c r="G29" i="3"/>
  <c r="G4" i="3"/>
  <c r="G28" i="3"/>
  <c r="G11" i="3"/>
  <c r="G27" i="3"/>
  <c r="G25" i="3"/>
  <c r="G23" i="3"/>
  <c r="G34" i="3"/>
  <c r="G16" i="3"/>
  <c r="G22" i="3"/>
  <c r="G33" i="3"/>
  <c r="G20" i="3"/>
  <c r="C33" i="3" l="1"/>
  <c r="C20" i="3"/>
  <c r="C22" i="3"/>
  <c r="C34" i="3"/>
  <c r="C25" i="3"/>
  <c r="C35" i="3"/>
  <c r="C31" i="3"/>
  <c r="C19" i="3"/>
  <c r="C32" i="3"/>
  <c r="C14" i="3"/>
  <c r="C7" i="3"/>
  <c r="C2" i="3"/>
  <c r="C23" i="3"/>
  <c r="C21" i="3"/>
  <c r="C10" i="3"/>
  <c r="C36" i="3"/>
  <c r="C18" i="3"/>
  <c r="C8" i="3"/>
  <c r="C37" i="3"/>
  <c r="C17" i="3"/>
  <c r="C16" i="3"/>
  <c r="C27" i="3"/>
  <c r="C11" i="3"/>
  <c r="C28" i="3"/>
  <c r="C4" i="3"/>
  <c r="C29" i="3"/>
  <c r="C13" i="3"/>
  <c r="C30" i="3"/>
  <c r="C5" i="3"/>
  <c r="C9" i="3"/>
  <c r="C15" i="3"/>
  <c r="C24" i="3"/>
  <c r="C12" i="3"/>
  <c r="C6" i="3"/>
  <c r="C26" i="3"/>
  <c r="C3" i="3"/>
  <c r="J32" i="3" l="1"/>
  <c r="Z32" i="3" s="1"/>
  <c r="AF32" i="3" s="1"/>
  <c r="I32" i="3"/>
  <c r="J29" i="3"/>
  <c r="S29" i="3" s="1"/>
  <c r="Y29" i="3" s="1"/>
  <c r="I31" i="3"/>
  <c r="J23" i="3"/>
  <c r="S23" i="3" s="1"/>
  <c r="Y23" i="3" s="1"/>
  <c r="I30" i="3"/>
  <c r="I17" i="3"/>
  <c r="I5" i="3"/>
  <c r="I21" i="3"/>
  <c r="J19" i="3"/>
  <c r="S19" i="3" s="1"/>
  <c r="Y19" i="3" s="1"/>
  <c r="I8" i="3"/>
  <c r="I20" i="3"/>
  <c r="I4" i="3"/>
  <c r="I14" i="3"/>
  <c r="J27" i="3"/>
  <c r="J34" i="3"/>
  <c r="S34" i="3" s="1"/>
  <c r="Y34" i="3" s="1"/>
  <c r="J16" i="3"/>
  <c r="S16" i="3" s="1"/>
  <c r="Y16" i="3" s="1"/>
  <c r="I34" i="3"/>
  <c r="I3" i="3"/>
  <c r="J24" i="3"/>
  <c r="S24" i="3" s="1"/>
  <c r="Y24" i="3" s="1"/>
  <c r="J33" i="3"/>
  <c r="S33" i="3" s="1"/>
  <c r="Y33" i="3" s="1"/>
  <c r="J5" i="3"/>
  <c r="S5" i="3" s="1"/>
  <c r="J26" i="3"/>
  <c r="J28" i="3"/>
  <c r="S28" i="3" s="1"/>
  <c r="Y28" i="3" s="1"/>
  <c r="J15" i="3"/>
  <c r="S15" i="3" s="1"/>
  <c r="Y15" i="3" s="1"/>
  <c r="J4" i="3"/>
  <c r="S4" i="3" s="1"/>
  <c r="J14" i="3"/>
  <c r="S14" i="3" s="1"/>
  <c r="Y14" i="3" s="1"/>
  <c r="J22" i="3"/>
  <c r="S22" i="3" s="1"/>
  <c r="Y22" i="3" s="1"/>
  <c r="I11" i="3"/>
  <c r="I23" i="3"/>
  <c r="I27" i="3"/>
  <c r="I10" i="3"/>
  <c r="J25" i="3"/>
  <c r="J12" i="3"/>
  <c r="S12" i="3" s="1"/>
  <c r="Y12" i="3" s="1"/>
  <c r="I37" i="3"/>
  <c r="I19" i="3"/>
  <c r="J36" i="3"/>
  <c r="S36" i="3" s="1"/>
  <c r="Y36" i="3" s="1"/>
  <c r="J17" i="3"/>
  <c r="S17" i="3" s="1"/>
  <c r="Y17" i="3" s="1"/>
  <c r="J7" i="3"/>
  <c r="I12" i="3"/>
  <c r="I25" i="3"/>
  <c r="I7" i="3"/>
  <c r="J35" i="3"/>
  <c r="S35" i="3" s="1"/>
  <c r="Y35" i="3" s="1"/>
  <c r="I26" i="3"/>
  <c r="I13" i="3"/>
  <c r="I18" i="3"/>
  <c r="I2" i="3"/>
  <c r="J9" i="3"/>
  <c r="I22" i="3"/>
  <c r="J37" i="3"/>
  <c r="S37" i="3" s="1"/>
  <c r="Y37" i="3" s="1"/>
  <c r="J6" i="3"/>
  <c r="I28" i="3"/>
  <c r="I33" i="3"/>
  <c r="I15" i="3"/>
  <c r="J11" i="3"/>
  <c r="S11" i="3" s="1"/>
  <c r="Y11" i="3" s="1"/>
  <c r="J2" i="3"/>
  <c r="S2" i="3" s="1"/>
  <c r="I24" i="3"/>
  <c r="J8" i="3"/>
  <c r="J10" i="3"/>
  <c r="S10" i="3" s="1"/>
  <c r="Y10" i="3" s="1"/>
  <c r="J20" i="3"/>
  <c r="S20" i="3" s="1"/>
  <c r="Y20" i="3" s="1"/>
  <c r="I36" i="3"/>
  <c r="I6" i="3"/>
  <c r="I29" i="3"/>
  <c r="J21" i="3"/>
  <c r="S21" i="3" s="1"/>
  <c r="Y21" i="3" s="1"/>
  <c r="J13" i="3"/>
  <c r="S13" i="3" s="1"/>
  <c r="Y13" i="3" s="1"/>
  <c r="I35" i="3"/>
  <c r="I16" i="3"/>
  <c r="J31" i="3"/>
  <c r="S31" i="3" s="1"/>
  <c r="J18" i="3"/>
  <c r="S18" i="3" s="1"/>
  <c r="Y18" i="3" s="1"/>
  <c r="J3" i="3"/>
  <c r="S3" i="3" s="1"/>
  <c r="I9" i="3"/>
  <c r="J30" i="3"/>
  <c r="S30" i="3" s="1"/>
  <c r="Y30" i="3" s="1"/>
  <c r="K32" i="3" l="1"/>
  <c r="L32" i="3"/>
  <c r="R32" i="3" s="1"/>
  <c r="AG32" i="3"/>
  <c r="AM32" i="3" s="1"/>
  <c r="S32" i="3"/>
  <c r="S9" i="3"/>
  <c r="S25" i="3"/>
  <c r="S26" i="3"/>
  <c r="S27" i="3"/>
  <c r="S8" i="3"/>
  <c r="K29" i="3"/>
  <c r="Z29" i="3"/>
  <c r="AA29" i="3" s="1"/>
  <c r="S7" i="3"/>
  <c r="L29" i="3"/>
  <c r="M29" i="3" s="1"/>
  <c r="AG29" i="3"/>
  <c r="AM29" i="3" s="1"/>
  <c r="S6" i="3"/>
  <c r="Z30" i="3"/>
  <c r="L30" i="3"/>
  <c r="AG30" i="3"/>
  <c r="AM30" i="3" s="1"/>
  <c r="K30" i="3"/>
  <c r="AG31" i="3"/>
  <c r="AM31" i="3" s="1"/>
  <c r="Z31" i="3"/>
  <c r="AF31" i="3" s="1"/>
  <c r="L31" i="3"/>
  <c r="K31" i="3"/>
  <c r="Z18" i="3"/>
  <c r="AG18" i="3"/>
  <c r="L18" i="3"/>
  <c r="R18" i="3" s="1"/>
  <c r="K18" i="3"/>
  <c r="AG13" i="3"/>
  <c r="AM13" i="3" s="1"/>
  <c r="Z13" i="3"/>
  <c r="L13" i="3"/>
  <c r="R13" i="3" s="1"/>
  <c r="K13" i="3"/>
  <c r="Z10" i="3"/>
  <c r="AG10" i="3"/>
  <c r="AM10" i="3" s="1"/>
  <c r="L10" i="3"/>
  <c r="R10" i="3" s="1"/>
  <c r="K10" i="3"/>
  <c r="AG11" i="3"/>
  <c r="AM11" i="3" s="1"/>
  <c r="Z11" i="3"/>
  <c r="L11" i="3"/>
  <c r="R11" i="3" s="1"/>
  <c r="K11" i="3"/>
  <c r="Z6" i="3"/>
  <c r="AG6" i="3"/>
  <c r="L6" i="3"/>
  <c r="K6" i="3"/>
  <c r="AG35" i="3"/>
  <c r="AM35" i="3" s="1"/>
  <c r="Z35" i="3"/>
  <c r="AF35" i="3" s="1"/>
  <c r="L35" i="3"/>
  <c r="K35" i="3"/>
  <c r="AG7" i="3"/>
  <c r="Z7" i="3"/>
  <c r="L7" i="3"/>
  <c r="K7" i="3"/>
  <c r="Z36" i="3"/>
  <c r="AF36" i="3" s="1"/>
  <c r="L36" i="3"/>
  <c r="AG36" i="3"/>
  <c r="AM36" i="3" s="1"/>
  <c r="K36" i="3"/>
  <c r="AG25" i="3"/>
  <c r="AM25" i="3" s="1"/>
  <c r="Z25" i="3"/>
  <c r="L25" i="3"/>
  <c r="R25" i="3" s="1"/>
  <c r="K25" i="3"/>
  <c r="Z14" i="3"/>
  <c r="AG14" i="3"/>
  <c r="L14" i="3"/>
  <c r="R14" i="3" s="1"/>
  <c r="K14" i="3"/>
  <c r="AG15" i="3"/>
  <c r="Z15" i="3"/>
  <c r="L15" i="3"/>
  <c r="R15" i="3" s="1"/>
  <c r="K15" i="3"/>
  <c r="Z26" i="3"/>
  <c r="L26" i="3"/>
  <c r="R26" i="3" s="1"/>
  <c r="AG26" i="3"/>
  <c r="AM26" i="3" s="1"/>
  <c r="K26" i="3"/>
  <c r="AG33" i="3"/>
  <c r="AM33" i="3" s="1"/>
  <c r="Z33" i="3"/>
  <c r="AF33" i="3" s="1"/>
  <c r="L33" i="3"/>
  <c r="K33" i="3"/>
  <c r="Z16" i="3"/>
  <c r="AG16" i="3"/>
  <c r="L16" i="3"/>
  <c r="R16" i="3" s="1"/>
  <c r="K16" i="3"/>
  <c r="AG27" i="3"/>
  <c r="AM27" i="3" s="1"/>
  <c r="Z27" i="3"/>
  <c r="L27" i="3"/>
  <c r="K27" i="3"/>
  <c r="AG23" i="3"/>
  <c r="AM23" i="3" s="1"/>
  <c r="Z23" i="3"/>
  <c r="L23" i="3"/>
  <c r="R23" i="3" s="1"/>
  <c r="K23" i="3"/>
  <c r="AA32" i="3"/>
  <c r="T29" i="3"/>
  <c r="AG3" i="3"/>
  <c r="AM3" i="3" s="1"/>
  <c r="Z3" i="3"/>
  <c r="L3" i="3"/>
  <c r="K3" i="3"/>
  <c r="AG21" i="3"/>
  <c r="Z21" i="3"/>
  <c r="L21" i="3"/>
  <c r="R21" i="3" s="1"/>
  <c r="K21" i="3"/>
  <c r="Z20" i="3"/>
  <c r="AG20" i="3"/>
  <c r="L20" i="3"/>
  <c r="R20" i="3" s="1"/>
  <c r="K20" i="3"/>
  <c r="Z8" i="3"/>
  <c r="AG8" i="3"/>
  <c r="L8" i="3"/>
  <c r="R8" i="3" s="1"/>
  <c r="K8" i="3"/>
  <c r="AG2" i="3"/>
  <c r="AM2" i="3" s="1"/>
  <c r="Z2" i="3"/>
  <c r="AF2" i="3" s="1"/>
  <c r="L2" i="3"/>
  <c r="K2" i="3"/>
  <c r="AG37" i="3"/>
  <c r="AM37" i="3" s="1"/>
  <c r="Z37" i="3"/>
  <c r="AF37" i="3" s="1"/>
  <c r="L37" i="3"/>
  <c r="R37" i="3" s="1"/>
  <c r="K37" i="3"/>
  <c r="AG9" i="3"/>
  <c r="AM9" i="3" s="1"/>
  <c r="Z9" i="3"/>
  <c r="L9" i="3"/>
  <c r="R9" i="3" s="1"/>
  <c r="K9" i="3"/>
  <c r="AG17" i="3"/>
  <c r="Z17" i="3"/>
  <c r="L17" i="3"/>
  <c r="R17" i="3" s="1"/>
  <c r="K17" i="3"/>
  <c r="Z12" i="3"/>
  <c r="AG12" i="3"/>
  <c r="AM12" i="3" s="1"/>
  <c r="L12" i="3"/>
  <c r="R12" i="3" s="1"/>
  <c r="K12" i="3"/>
  <c r="Z22" i="3"/>
  <c r="AG22" i="3"/>
  <c r="AM22" i="3" s="1"/>
  <c r="L22" i="3"/>
  <c r="R22" i="3" s="1"/>
  <c r="K22" i="3"/>
  <c r="Z4" i="3"/>
  <c r="AG4" i="3"/>
  <c r="L4" i="3"/>
  <c r="K4" i="3"/>
  <c r="Z28" i="3"/>
  <c r="L28" i="3"/>
  <c r="AG28" i="3"/>
  <c r="AM28" i="3" s="1"/>
  <c r="K28" i="3"/>
  <c r="AG5" i="3"/>
  <c r="Z5" i="3"/>
  <c r="L5" i="3"/>
  <c r="K5" i="3"/>
  <c r="Z24" i="3"/>
  <c r="L24" i="3"/>
  <c r="R24" i="3" s="1"/>
  <c r="AG24" i="3"/>
  <c r="AM24" i="3" s="1"/>
  <c r="K24" i="3"/>
  <c r="Z34" i="3"/>
  <c r="AF34" i="3" s="1"/>
  <c r="L34" i="3"/>
  <c r="AG34" i="3"/>
  <c r="AM34" i="3" s="1"/>
  <c r="K34" i="3"/>
  <c r="AG19" i="3"/>
  <c r="Z19" i="3"/>
  <c r="L19" i="3"/>
  <c r="R19" i="3" s="1"/>
  <c r="K19" i="3"/>
  <c r="T32" i="3"/>
  <c r="M32" i="3" l="1"/>
  <c r="O32" i="3" s="1"/>
  <c r="AH32" i="3"/>
  <c r="AK32" i="3" s="1"/>
  <c r="AH29" i="3"/>
  <c r="AI29" i="3" s="1"/>
  <c r="C41" i="3"/>
  <c r="A13" i="4" s="1"/>
  <c r="AC32" i="3"/>
  <c r="AD32" i="3"/>
  <c r="AB32" i="3"/>
  <c r="AC29" i="3"/>
  <c r="AD29" i="3"/>
  <c r="AB29" i="3"/>
  <c r="V32" i="3"/>
  <c r="W32" i="3"/>
  <c r="U32" i="3"/>
  <c r="V29" i="3"/>
  <c r="W29" i="3"/>
  <c r="U29" i="3"/>
  <c r="P32" i="3"/>
  <c r="P29" i="3"/>
  <c r="O29" i="3"/>
  <c r="N29" i="3"/>
  <c r="AA19" i="3"/>
  <c r="AH19" i="3"/>
  <c r="T34" i="3"/>
  <c r="M34" i="3"/>
  <c r="AH24" i="3"/>
  <c r="AA24" i="3"/>
  <c r="M5" i="3"/>
  <c r="T5" i="3"/>
  <c r="AH28" i="3"/>
  <c r="AA28" i="3"/>
  <c r="M4" i="3"/>
  <c r="AH4" i="3"/>
  <c r="T22" i="3"/>
  <c r="AA22" i="3"/>
  <c r="M12" i="3"/>
  <c r="AH12" i="3"/>
  <c r="AA17" i="3"/>
  <c r="AH17" i="3"/>
  <c r="M9" i="3"/>
  <c r="T9" i="3"/>
  <c r="AA37" i="3"/>
  <c r="AH37" i="3"/>
  <c r="M2" i="3"/>
  <c r="T2" i="3"/>
  <c r="T8" i="3"/>
  <c r="AA8" i="3"/>
  <c r="M20" i="3"/>
  <c r="AH20" i="3"/>
  <c r="AA21" i="3"/>
  <c r="AH21" i="3"/>
  <c r="M3" i="3"/>
  <c r="T3" i="3"/>
  <c r="AA23" i="3"/>
  <c r="AH23" i="3"/>
  <c r="M27" i="3"/>
  <c r="T27" i="3"/>
  <c r="T16" i="3"/>
  <c r="AA16" i="3"/>
  <c r="M33" i="3"/>
  <c r="T33" i="3"/>
  <c r="AH26" i="3"/>
  <c r="AA26" i="3"/>
  <c r="M15" i="3"/>
  <c r="T15" i="3"/>
  <c r="T14" i="3"/>
  <c r="AA14" i="3"/>
  <c r="M25" i="3"/>
  <c r="T25" i="3"/>
  <c r="AH36" i="3"/>
  <c r="AA36" i="3"/>
  <c r="M7" i="3"/>
  <c r="T7" i="3"/>
  <c r="AA35" i="3"/>
  <c r="AH35" i="3"/>
  <c r="M6" i="3"/>
  <c r="AH6" i="3"/>
  <c r="AA11" i="3"/>
  <c r="AH11" i="3"/>
  <c r="M10" i="3"/>
  <c r="AH10" i="3"/>
  <c r="AA13" i="3"/>
  <c r="AH13" i="3"/>
  <c r="M18" i="3"/>
  <c r="AH18" i="3"/>
  <c r="AA31" i="3"/>
  <c r="AH31" i="3"/>
  <c r="T30" i="3"/>
  <c r="M30" i="3"/>
  <c r="M19" i="3"/>
  <c r="T19" i="3"/>
  <c r="AH34" i="3"/>
  <c r="AA34" i="3"/>
  <c r="T24" i="3"/>
  <c r="M24" i="3"/>
  <c r="AA5" i="3"/>
  <c r="AH5" i="3"/>
  <c r="T28" i="3"/>
  <c r="M28" i="3"/>
  <c r="T4" i="3"/>
  <c r="AA4" i="3"/>
  <c r="M22" i="3"/>
  <c r="AH22" i="3"/>
  <c r="T12" i="3"/>
  <c r="AA12" i="3"/>
  <c r="M17" i="3"/>
  <c r="T17" i="3"/>
  <c r="AA9" i="3"/>
  <c r="AH9" i="3"/>
  <c r="M37" i="3"/>
  <c r="T37" i="3"/>
  <c r="AA2" i="3"/>
  <c r="AH2" i="3"/>
  <c r="M8" i="3"/>
  <c r="AH8" i="3"/>
  <c r="T20" i="3"/>
  <c r="AA20" i="3"/>
  <c r="M21" i="3"/>
  <c r="T21" i="3"/>
  <c r="AA3" i="3"/>
  <c r="AH3" i="3"/>
  <c r="M23" i="3"/>
  <c r="T23" i="3"/>
  <c r="AA27" i="3"/>
  <c r="AH27" i="3"/>
  <c r="M16" i="3"/>
  <c r="AH16" i="3"/>
  <c r="AA33" i="3"/>
  <c r="AH33" i="3"/>
  <c r="T26" i="3"/>
  <c r="M26" i="3"/>
  <c r="AA15" i="3"/>
  <c r="AH15" i="3"/>
  <c r="M14" i="3"/>
  <c r="AH14" i="3"/>
  <c r="AA25" i="3"/>
  <c r="AH25" i="3"/>
  <c r="T36" i="3"/>
  <c r="M36" i="3"/>
  <c r="AA7" i="3"/>
  <c r="AH7" i="3"/>
  <c r="M35" i="3"/>
  <c r="T35" i="3"/>
  <c r="T6" i="3"/>
  <c r="AA6" i="3"/>
  <c r="M11" i="3"/>
  <c r="T11" i="3"/>
  <c r="T10" i="3"/>
  <c r="AA10" i="3"/>
  <c r="M13" i="3"/>
  <c r="T13" i="3"/>
  <c r="T18" i="3"/>
  <c r="AA18" i="3"/>
  <c r="M31" i="3"/>
  <c r="T31" i="3"/>
  <c r="AH30" i="3"/>
  <c r="AA30" i="3"/>
  <c r="N32" i="3" l="1"/>
  <c r="AI32" i="3"/>
  <c r="AJ32" i="3"/>
  <c r="AJ29" i="3"/>
  <c r="AK29" i="3"/>
  <c r="AK30" i="3"/>
  <c r="AI30" i="3"/>
  <c r="AJ30" i="3"/>
  <c r="AJ9" i="3"/>
  <c r="AI9" i="3"/>
  <c r="AK9" i="3"/>
  <c r="AI22" i="3"/>
  <c r="AJ22" i="3"/>
  <c r="AK22" i="3"/>
  <c r="AJ5" i="3"/>
  <c r="AI5" i="3"/>
  <c r="AK5" i="3"/>
  <c r="AK31" i="3"/>
  <c r="AI31" i="3"/>
  <c r="AJ31" i="3"/>
  <c r="AK18" i="3"/>
  <c r="AJ18" i="3"/>
  <c r="AI18" i="3"/>
  <c r="AJ13" i="3"/>
  <c r="AI13" i="3"/>
  <c r="AK13" i="3"/>
  <c r="AJ10" i="3"/>
  <c r="AI10" i="3"/>
  <c r="AK10" i="3"/>
  <c r="AJ11" i="3"/>
  <c r="AI11" i="3"/>
  <c r="AK11" i="3"/>
  <c r="AJ6" i="3"/>
  <c r="AK6" i="3"/>
  <c r="AI6" i="3"/>
  <c r="AK35" i="3"/>
  <c r="AI35" i="3"/>
  <c r="AJ35" i="3"/>
  <c r="AE29" i="3"/>
  <c r="AF29" i="3" s="1"/>
  <c r="AK23" i="3"/>
  <c r="AJ23" i="3"/>
  <c r="AI23" i="3"/>
  <c r="AJ21" i="3"/>
  <c r="AK21" i="3"/>
  <c r="AI21" i="3"/>
  <c r="AK20" i="3"/>
  <c r="AJ20" i="3"/>
  <c r="AI20" i="3"/>
  <c r="AK37" i="3"/>
  <c r="AI37" i="3"/>
  <c r="AJ37" i="3"/>
  <c r="AJ17" i="3"/>
  <c r="AI17" i="3"/>
  <c r="AK17" i="3"/>
  <c r="AJ12" i="3"/>
  <c r="AI12" i="3"/>
  <c r="AK12" i="3"/>
  <c r="AJ4" i="3"/>
  <c r="AK4" i="3"/>
  <c r="AI4" i="3"/>
  <c r="AK19" i="3"/>
  <c r="AI19" i="3"/>
  <c r="AJ19" i="3"/>
  <c r="AJ7" i="3"/>
  <c r="AI7" i="3"/>
  <c r="AK7" i="3"/>
  <c r="AJ25" i="3"/>
  <c r="AK25" i="3"/>
  <c r="AI25" i="3"/>
  <c r="AJ14" i="3"/>
  <c r="AI14" i="3"/>
  <c r="AK14" i="3"/>
  <c r="AJ15" i="3"/>
  <c r="AI15" i="3"/>
  <c r="AK15" i="3"/>
  <c r="AK33" i="3"/>
  <c r="AI33" i="3"/>
  <c r="AJ33" i="3"/>
  <c r="AJ16" i="3"/>
  <c r="AI16" i="3"/>
  <c r="AK16" i="3"/>
  <c r="AI27" i="3"/>
  <c r="AJ27" i="3"/>
  <c r="AK27" i="3"/>
  <c r="AJ3" i="3"/>
  <c r="AK3" i="3"/>
  <c r="AI3" i="3"/>
  <c r="AJ8" i="3"/>
  <c r="AI8" i="3"/>
  <c r="AK8" i="3"/>
  <c r="AJ2" i="3"/>
  <c r="AI2" i="3"/>
  <c r="AK2" i="3"/>
  <c r="AK34" i="3"/>
  <c r="AI34" i="3"/>
  <c r="AJ34" i="3"/>
  <c r="AK36" i="3"/>
  <c r="AI36" i="3"/>
  <c r="AJ36" i="3"/>
  <c r="AI26" i="3"/>
  <c r="AJ26" i="3"/>
  <c r="AK26" i="3"/>
  <c r="AI28" i="3"/>
  <c r="AJ28" i="3"/>
  <c r="AK28" i="3"/>
  <c r="AK24" i="3"/>
  <c r="AJ24" i="3"/>
  <c r="AI24" i="3"/>
  <c r="AC10" i="3"/>
  <c r="AD10" i="3"/>
  <c r="AB10" i="3"/>
  <c r="AD6" i="3"/>
  <c r="AB6" i="3"/>
  <c r="AC6" i="3"/>
  <c r="AC27" i="3"/>
  <c r="AD27" i="3"/>
  <c r="AB27" i="3"/>
  <c r="AC12" i="3"/>
  <c r="AD12" i="3"/>
  <c r="AB12" i="3"/>
  <c r="AC34" i="3"/>
  <c r="AD34" i="3"/>
  <c r="AB34" i="3"/>
  <c r="AD13" i="3"/>
  <c r="AB13" i="3"/>
  <c r="AC13" i="3"/>
  <c r="AD11" i="3"/>
  <c r="AB11" i="3"/>
  <c r="AC11" i="3"/>
  <c r="AC35" i="3"/>
  <c r="AD35" i="3"/>
  <c r="AB35" i="3"/>
  <c r="AC14" i="3"/>
  <c r="AD14" i="3"/>
  <c r="AB14" i="3"/>
  <c r="AC26" i="3"/>
  <c r="AD26" i="3"/>
  <c r="AB26" i="3"/>
  <c r="AC21" i="3"/>
  <c r="AD21" i="3"/>
  <c r="AB21" i="3"/>
  <c r="AD8" i="3"/>
  <c r="AB8" i="3"/>
  <c r="AC8" i="3"/>
  <c r="AC37" i="3"/>
  <c r="AD37" i="3"/>
  <c r="AB37" i="3"/>
  <c r="AC28" i="3"/>
  <c r="AD28" i="3"/>
  <c r="AB28" i="3"/>
  <c r="AC18" i="3"/>
  <c r="AD18" i="3"/>
  <c r="AB18" i="3"/>
  <c r="AD7" i="3"/>
  <c r="AB7" i="3"/>
  <c r="AC7" i="3"/>
  <c r="AC33" i="3"/>
  <c r="AD33" i="3"/>
  <c r="AB33" i="3"/>
  <c r="AC20" i="3"/>
  <c r="AD20" i="3"/>
  <c r="AB20" i="3"/>
  <c r="AC30" i="3"/>
  <c r="AD30" i="3"/>
  <c r="AB30" i="3"/>
  <c r="AC25" i="3"/>
  <c r="AD25" i="3"/>
  <c r="AB25" i="3"/>
  <c r="AD15" i="3"/>
  <c r="AB15" i="3"/>
  <c r="AC15" i="3"/>
  <c r="AD3" i="3"/>
  <c r="AB3" i="3"/>
  <c r="AC3" i="3"/>
  <c r="AD2" i="3"/>
  <c r="AB2" i="3"/>
  <c r="AC2" i="3"/>
  <c r="AD9" i="3"/>
  <c r="AB9" i="3"/>
  <c r="AC9" i="3"/>
  <c r="AD4" i="3"/>
  <c r="AB4" i="3"/>
  <c r="AC4" i="3"/>
  <c r="AD5" i="3"/>
  <c r="AB5" i="3"/>
  <c r="AC5" i="3"/>
  <c r="AC31" i="3"/>
  <c r="AD31" i="3"/>
  <c r="AB31" i="3"/>
  <c r="AC36" i="3"/>
  <c r="AD36" i="3"/>
  <c r="AB36" i="3"/>
  <c r="AC16" i="3"/>
  <c r="AD16" i="3"/>
  <c r="AB16" i="3"/>
  <c r="AC23" i="3"/>
  <c r="AD23" i="3"/>
  <c r="AB23" i="3"/>
  <c r="AD17" i="3"/>
  <c r="AB17" i="3"/>
  <c r="AC17" i="3"/>
  <c r="AC22" i="3"/>
  <c r="AD22" i="3"/>
  <c r="AB22" i="3"/>
  <c r="AC24" i="3"/>
  <c r="AD24" i="3"/>
  <c r="AB24" i="3"/>
  <c r="AC19" i="3"/>
  <c r="AD19" i="3"/>
  <c r="AB19" i="3"/>
  <c r="AE32" i="3"/>
  <c r="V10" i="3"/>
  <c r="W10" i="3"/>
  <c r="U10" i="3"/>
  <c r="V13" i="3"/>
  <c r="W13" i="3"/>
  <c r="U13" i="3"/>
  <c r="V11" i="3"/>
  <c r="W11" i="3"/>
  <c r="U11" i="3"/>
  <c r="V6" i="3"/>
  <c r="W6" i="3"/>
  <c r="U6" i="3"/>
  <c r="V36" i="3"/>
  <c r="W36" i="3"/>
  <c r="U36" i="3"/>
  <c r="V26" i="3"/>
  <c r="W26" i="3"/>
  <c r="U26" i="3"/>
  <c r="V23" i="3"/>
  <c r="W23" i="3"/>
  <c r="U23" i="3"/>
  <c r="V21" i="3"/>
  <c r="W21" i="3"/>
  <c r="U21" i="3"/>
  <c r="V20" i="3"/>
  <c r="W20" i="3"/>
  <c r="U20" i="3"/>
  <c r="V17" i="3"/>
  <c r="W17" i="3"/>
  <c r="U17" i="3"/>
  <c r="V19" i="3"/>
  <c r="W19" i="3"/>
  <c r="U19" i="3"/>
  <c r="V7" i="3"/>
  <c r="W7" i="3"/>
  <c r="U7" i="3"/>
  <c r="V25" i="3"/>
  <c r="W25" i="3"/>
  <c r="U25" i="3"/>
  <c r="V15" i="3"/>
  <c r="W15" i="3"/>
  <c r="U15" i="3"/>
  <c r="V33" i="3"/>
  <c r="W33" i="3"/>
  <c r="U33" i="3"/>
  <c r="V27" i="3"/>
  <c r="W27" i="3"/>
  <c r="U27" i="3"/>
  <c r="V3" i="3"/>
  <c r="W3" i="3"/>
  <c r="U3" i="3"/>
  <c r="W8" i="3"/>
  <c r="U8" i="3"/>
  <c r="V8" i="3"/>
  <c r="V34" i="3"/>
  <c r="W34" i="3"/>
  <c r="U34" i="3"/>
  <c r="X29" i="3"/>
  <c r="V31" i="3"/>
  <c r="W31" i="3"/>
  <c r="U31" i="3"/>
  <c r="V18" i="3"/>
  <c r="W18" i="3"/>
  <c r="U18" i="3"/>
  <c r="V35" i="3"/>
  <c r="W35" i="3"/>
  <c r="U35" i="3"/>
  <c r="V37" i="3"/>
  <c r="W37" i="3"/>
  <c r="U37" i="3"/>
  <c r="V12" i="3"/>
  <c r="W12" i="3"/>
  <c r="U12" i="3"/>
  <c r="V4" i="3"/>
  <c r="W4" i="3"/>
  <c r="U4" i="3"/>
  <c r="V28" i="3"/>
  <c r="W28" i="3"/>
  <c r="U28" i="3"/>
  <c r="V24" i="3"/>
  <c r="W24" i="3"/>
  <c r="U24" i="3"/>
  <c r="V30" i="3"/>
  <c r="W30" i="3"/>
  <c r="U30" i="3"/>
  <c r="V14" i="3"/>
  <c r="W14" i="3"/>
  <c r="U14" i="3"/>
  <c r="V16" i="3"/>
  <c r="W16" i="3"/>
  <c r="U16" i="3"/>
  <c r="W2" i="3"/>
  <c r="U2" i="3"/>
  <c r="V2" i="3"/>
  <c r="V9" i="3"/>
  <c r="W9" i="3"/>
  <c r="U9" i="3"/>
  <c r="V22" i="3"/>
  <c r="W22" i="3"/>
  <c r="U22" i="3"/>
  <c r="V5" i="3"/>
  <c r="W5" i="3"/>
  <c r="U5" i="3"/>
  <c r="X32" i="3"/>
  <c r="Y32" i="3" s="1"/>
  <c r="P31" i="3"/>
  <c r="O31" i="3"/>
  <c r="P35" i="3"/>
  <c r="O35" i="3"/>
  <c r="P13" i="3"/>
  <c r="O13" i="3"/>
  <c r="P11" i="3"/>
  <c r="O11" i="3"/>
  <c r="P36" i="3"/>
  <c r="O36" i="3"/>
  <c r="P14" i="3"/>
  <c r="O14" i="3"/>
  <c r="P26" i="3"/>
  <c r="O26" i="3"/>
  <c r="P16" i="3"/>
  <c r="O16" i="3"/>
  <c r="P23" i="3"/>
  <c r="O23" i="3"/>
  <c r="P21" i="3"/>
  <c r="O21" i="3"/>
  <c r="P8" i="3"/>
  <c r="O8" i="3"/>
  <c r="P17" i="3"/>
  <c r="O17" i="3"/>
  <c r="P19" i="3"/>
  <c r="O19" i="3"/>
  <c r="P18" i="3"/>
  <c r="O18" i="3"/>
  <c r="P10" i="3"/>
  <c r="O10" i="3"/>
  <c r="P6" i="3"/>
  <c r="O6" i="3"/>
  <c r="P7" i="3"/>
  <c r="O7" i="3"/>
  <c r="P25" i="3"/>
  <c r="O25" i="3"/>
  <c r="P15" i="3"/>
  <c r="O15" i="3"/>
  <c r="P33" i="3"/>
  <c r="O33" i="3"/>
  <c r="P27" i="3"/>
  <c r="O27" i="3"/>
  <c r="P3" i="3"/>
  <c r="N3" i="3"/>
  <c r="O3" i="3"/>
  <c r="P2" i="3"/>
  <c r="N2" i="3"/>
  <c r="O2" i="3"/>
  <c r="P9" i="3"/>
  <c r="O9" i="3"/>
  <c r="P12" i="3"/>
  <c r="O12" i="3"/>
  <c r="P4" i="3"/>
  <c r="O4" i="3"/>
  <c r="P5" i="3"/>
  <c r="O5" i="3"/>
  <c r="N5" i="3"/>
  <c r="Q32" i="3"/>
  <c r="P37" i="3"/>
  <c r="O37" i="3"/>
  <c r="P22" i="3"/>
  <c r="O22" i="3"/>
  <c r="P28" i="3"/>
  <c r="O28" i="3"/>
  <c r="P24" i="3"/>
  <c r="O24" i="3"/>
  <c r="P30" i="3"/>
  <c r="O30" i="3"/>
  <c r="P20" i="3"/>
  <c r="O20" i="3"/>
  <c r="P34" i="3"/>
  <c r="O34" i="3"/>
  <c r="Q29" i="3"/>
  <c r="R29" i="3" s="1"/>
  <c r="N13" i="3"/>
  <c r="N11" i="3"/>
  <c r="N35" i="3"/>
  <c r="N14" i="3"/>
  <c r="N16" i="3"/>
  <c r="N21" i="3"/>
  <c r="N24" i="3"/>
  <c r="N30" i="3"/>
  <c r="N18" i="3"/>
  <c r="N10" i="3"/>
  <c r="N6" i="3"/>
  <c r="N7" i="3"/>
  <c r="N33" i="3"/>
  <c r="N27" i="3"/>
  <c r="N20" i="3"/>
  <c r="N4" i="3"/>
  <c r="N31" i="3"/>
  <c r="N36" i="3"/>
  <c r="N26" i="3"/>
  <c r="N23" i="3"/>
  <c r="N8" i="3"/>
  <c r="N37" i="3"/>
  <c r="N17" i="3"/>
  <c r="N22" i="3"/>
  <c r="N28" i="3"/>
  <c r="N19" i="3"/>
  <c r="N25" i="3"/>
  <c r="N15" i="3"/>
  <c r="N9" i="3"/>
  <c r="N12" i="3"/>
  <c r="N34" i="3"/>
  <c r="AL32" i="3" l="1"/>
  <c r="AL29" i="3"/>
  <c r="AE8" i="3"/>
  <c r="AF8" i="3" s="1"/>
  <c r="AE21" i="3"/>
  <c r="AF21" i="3" s="1"/>
  <c r="AE14" i="3"/>
  <c r="AF14" i="3" s="1"/>
  <c r="AE11" i="3"/>
  <c r="AF11" i="3" s="1"/>
  <c r="AL18" i="3"/>
  <c r="AM18" i="3" s="1"/>
  <c r="AL5" i="3"/>
  <c r="AM5" i="3" s="1"/>
  <c r="AL9" i="3"/>
  <c r="AL30" i="3"/>
  <c r="AL28" i="3"/>
  <c r="AL36" i="3"/>
  <c r="AL34" i="3"/>
  <c r="AL2" i="3"/>
  <c r="AL15" i="3"/>
  <c r="AM15" i="3" s="1"/>
  <c r="AL19" i="3"/>
  <c r="AM19" i="3" s="1"/>
  <c r="AL37" i="3"/>
  <c r="AL23" i="3"/>
  <c r="AL35" i="3"/>
  <c r="AE19" i="3"/>
  <c r="AF19" i="3" s="1"/>
  <c r="AE22" i="3"/>
  <c r="AF22" i="3" s="1"/>
  <c r="AE17" i="3"/>
  <c r="AF17" i="3" s="1"/>
  <c r="AE23" i="3"/>
  <c r="AF23" i="3" s="1"/>
  <c r="AE36" i="3"/>
  <c r="AE5" i="3"/>
  <c r="AF5" i="3" s="1"/>
  <c r="AE4" i="3"/>
  <c r="AF4" i="3" s="1"/>
  <c r="AE9" i="3"/>
  <c r="AF9" i="3" s="1"/>
  <c r="AE2" i="3"/>
  <c r="AE3" i="3"/>
  <c r="AF3" i="3" s="1"/>
  <c r="AE15" i="3"/>
  <c r="AF15" i="3" s="1"/>
  <c r="AE25" i="3"/>
  <c r="AF25" i="3" s="1"/>
  <c r="AE20" i="3"/>
  <c r="AF20" i="3" s="1"/>
  <c r="AE7" i="3"/>
  <c r="AF7" i="3" s="1"/>
  <c r="AE28" i="3"/>
  <c r="AF28" i="3" s="1"/>
  <c r="AL8" i="3"/>
  <c r="AM8" i="3" s="1"/>
  <c r="AL27" i="3"/>
  <c r="AL14" i="3"/>
  <c r="AM14" i="3" s="1"/>
  <c r="AL4" i="3"/>
  <c r="AM4" i="3" s="1"/>
  <c r="AL6" i="3"/>
  <c r="AM6" i="3" s="1"/>
  <c r="AL11" i="3"/>
  <c r="AL10" i="3"/>
  <c r="AL13" i="3"/>
  <c r="AL31" i="3"/>
  <c r="AL22" i="3"/>
  <c r="AE34" i="3"/>
  <c r="AE27" i="3"/>
  <c r="AF27" i="3" s="1"/>
  <c r="AE6" i="3"/>
  <c r="AF6" i="3" s="1"/>
  <c r="AE10" i="3"/>
  <c r="AF10" i="3" s="1"/>
  <c r="AL24" i="3"/>
  <c r="AL26" i="3"/>
  <c r="AL3" i="3"/>
  <c r="AL16" i="3"/>
  <c r="AM16" i="3" s="1"/>
  <c r="AL33" i="3"/>
  <c r="AL25" i="3"/>
  <c r="AL7" i="3"/>
  <c r="AM7" i="3" s="1"/>
  <c r="AL12" i="3"/>
  <c r="AL17" i="3"/>
  <c r="AM17" i="3" s="1"/>
  <c r="AL20" i="3"/>
  <c r="AM20" i="3" s="1"/>
  <c r="AL21" i="3"/>
  <c r="AM21" i="3" s="1"/>
  <c r="AE26" i="3"/>
  <c r="AF26" i="3" s="1"/>
  <c r="AE35" i="3"/>
  <c r="AE13" i="3"/>
  <c r="AF13" i="3" s="1"/>
  <c r="AE12" i="3"/>
  <c r="AF12" i="3" s="1"/>
  <c r="X37" i="3"/>
  <c r="X27" i="3"/>
  <c r="Y27" i="3" s="1"/>
  <c r="X15" i="3"/>
  <c r="X7" i="3"/>
  <c r="Y7" i="3" s="1"/>
  <c r="X17" i="3"/>
  <c r="X21" i="3"/>
  <c r="X13" i="3"/>
  <c r="AE24" i="3"/>
  <c r="AF24" i="3" s="1"/>
  <c r="AE16" i="3"/>
  <c r="AF16" i="3" s="1"/>
  <c r="AE31" i="3"/>
  <c r="AE30" i="3"/>
  <c r="AF30" i="3" s="1"/>
  <c r="AE33" i="3"/>
  <c r="AE18" i="3"/>
  <c r="AF18" i="3" s="1"/>
  <c r="AE37" i="3"/>
  <c r="X22" i="3"/>
  <c r="X14" i="3"/>
  <c r="X24" i="3"/>
  <c r="X4" i="3"/>
  <c r="Y4" i="3" s="1"/>
  <c r="X18" i="3"/>
  <c r="X26" i="3"/>
  <c r="Y26" i="3" s="1"/>
  <c r="X6" i="3"/>
  <c r="Y6" i="3" s="1"/>
  <c r="X5" i="3"/>
  <c r="Y5" i="3" s="1"/>
  <c r="X9" i="3"/>
  <c r="Y9" i="3" s="1"/>
  <c r="X2" i="3"/>
  <c r="Y2" i="3" s="1"/>
  <c r="X16" i="3"/>
  <c r="X30" i="3"/>
  <c r="X28" i="3"/>
  <c r="X12" i="3"/>
  <c r="X35" i="3"/>
  <c r="X31" i="3"/>
  <c r="Y31" i="3" s="1"/>
  <c r="X34" i="3"/>
  <c r="X8" i="3"/>
  <c r="Y8" i="3" s="1"/>
  <c r="X3" i="3"/>
  <c r="Y3" i="3" s="1"/>
  <c r="X33" i="3"/>
  <c r="X25" i="3"/>
  <c r="Y25" i="3" s="1"/>
  <c r="X19" i="3"/>
  <c r="X20" i="3"/>
  <c r="X23" i="3"/>
  <c r="X36" i="3"/>
  <c r="X11" i="3"/>
  <c r="X10" i="3"/>
  <c r="Q5" i="3"/>
  <c r="R5" i="3" s="1"/>
  <c r="Q2" i="3"/>
  <c r="R2" i="3" s="1"/>
  <c r="Q30" i="3"/>
  <c r="R30" i="3" s="1"/>
  <c r="Q24" i="3"/>
  <c r="Q28" i="3"/>
  <c r="R28" i="3" s="1"/>
  <c r="Q22" i="3"/>
  <c r="Q37" i="3"/>
  <c r="Q4" i="3"/>
  <c r="R4" i="3" s="1"/>
  <c r="Q12" i="3"/>
  <c r="Q9" i="3"/>
  <c r="Q27" i="3"/>
  <c r="R27" i="3" s="1"/>
  <c r="Q33" i="3"/>
  <c r="R33" i="3" s="1"/>
  <c r="Q15" i="3"/>
  <c r="Q25" i="3"/>
  <c r="Q7" i="3"/>
  <c r="R7" i="3" s="1"/>
  <c r="Q6" i="3"/>
  <c r="R6" i="3" s="1"/>
  <c r="Q10" i="3"/>
  <c r="Q18" i="3"/>
  <c r="Q19" i="3"/>
  <c r="Q17" i="3"/>
  <c r="Q8" i="3"/>
  <c r="Q21" i="3"/>
  <c r="Q23" i="3"/>
  <c r="Q16" i="3"/>
  <c r="Q26" i="3"/>
  <c r="Q14" i="3"/>
  <c r="Q36" i="3"/>
  <c r="R36" i="3" s="1"/>
  <c r="Q11" i="3"/>
  <c r="Q13" i="3"/>
  <c r="Q35" i="3"/>
  <c r="R35" i="3" s="1"/>
  <c r="Q31" i="3"/>
  <c r="R31" i="3" s="1"/>
  <c r="Q34" i="3"/>
  <c r="R34" i="3" s="1"/>
  <c r="Q20" i="3"/>
  <c r="Q3" i="3"/>
  <c r="R3" i="3" s="1"/>
  <c r="C47" i="3" l="1"/>
  <c r="A17" i="4" s="1"/>
  <c r="C50" i="3"/>
  <c r="A19" i="4" s="1"/>
  <c r="C44" i="3"/>
  <c r="A15" i="4" s="1"/>
  <c r="C53" i="3"/>
  <c r="A21" i="4" s="1"/>
</calcChain>
</file>

<file path=xl/sharedStrings.xml><?xml version="1.0" encoding="utf-8"?>
<sst xmlns="http://schemas.openxmlformats.org/spreadsheetml/2006/main" count="324" uniqueCount="226">
  <si>
    <t>Основна школа</t>
  </si>
  <si>
    <t>Истиче се</t>
  </si>
  <si>
    <t>И</t>
  </si>
  <si>
    <t>Школска година</t>
  </si>
  <si>
    <t>Оцене ученика одељења</t>
  </si>
  <si>
    <t>Добар</t>
  </si>
  <si>
    <t>Д</t>
  </si>
  <si>
    <t>Одељенски старешина</t>
  </si>
  <si>
    <t>Број ученика</t>
  </si>
  <si>
    <t>Задовољава</t>
  </si>
  <si>
    <t>З</t>
  </si>
  <si>
    <t>Класификациони период</t>
  </si>
  <si>
    <t>Изборни спорт</t>
  </si>
  <si>
    <t>Изборни предмет</t>
  </si>
  <si>
    <t>Редни број</t>
  </si>
  <si>
    <t>Име и презиме</t>
  </si>
  <si>
    <t>Српски језик</t>
  </si>
  <si>
    <t>Ликовна култура</t>
  </si>
  <si>
    <t>Музичка култура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</si>
  <si>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</si>
  <si>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</si>
  <si>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</si>
  <si>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</si>
  <si>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</si>
  <si>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</si>
  <si>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Техничко и информатичко образовање</t>
  </si>
  <si>
    <t>Физичко васпитање</t>
  </si>
  <si>
    <t>Верска настава</t>
  </si>
  <si>
    <t>Грађанско васпитање</t>
  </si>
  <si>
    <t>Владање</t>
  </si>
  <si>
    <t>Средња оцена</t>
  </si>
  <si>
    <t>Успех</t>
  </si>
  <si>
    <t>Укупно изостанака</t>
  </si>
  <si>
    <t>Оправдани изостанци</t>
  </si>
  <si>
    <t>Неоправдани изостанци</t>
  </si>
  <si>
    <t>Број недовољних оцена</t>
  </si>
  <si>
    <t>powered by programizaskolu@yahoo.com</t>
  </si>
  <si>
    <t>П Р Е Д М Е Т</t>
  </si>
  <si>
    <t>Одличан</t>
  </si>
  <si>
    <t>Врло добар</t>
  </si>
  <si>
    <t>Довољан</t>
  </si>
  <si>
    <t>Позитивних</t>
  </si>
  <si>
    <t>Недовољни</t>
  </si>
  <si>
    <t>Неоцењени</t>
  </si>
  <si>
    <t>Свега ученика</t>
  </si>
  <si>
    <t>Укупно ученика</t>
  </si>
  <si>
    <t>ВЛАДАЊЕ УЧЕНИКА</t>
  </si>
  <si>
    <t>Примерно (5)</t>
  </si>
  <si>
    <t>Врло добро (4)</t>
  </si>
  <si>
    <t>Добро (3)</t>
  </si>
  <si>
    <t>Задовољавајуће (2)</t>
  </si>
  <si>
    <t>Незадовољавајуће (1)</t>
  </si>
  <si>
    <t>Неоцењено</t>
  </si>
  <si>
    <t>U K U P N O</t>
  </si>
  <si>
    <t>Позитиван успех</t>
  </si>
  <si>
    <t>Укупно позитивних</t>
  </si>
  <si>
    <t>Недовољан успех</t>
  </si>
  <si>
    <t>Укупно недовољних</t>
  </si>
  <si>
    <t>Неоцењен</t>
  </si>
  <si>
    <t>одличних</t>
  </si>
  <si>
    <t>врло добрих</t>
  </si>
  <si>
    <t>добрих</t>
  </si>
  <si>
    <t>довољних</t>
  </si>
  <si>
    <t>1 недовољна</t>
  </si>
  <si>
    <t>2 недовољне</t>
  </si>
  <si>
    <t>3 и више</t>
  </si>
  <si>
    <t>Понавља разред</t>
  </si>
  <si>
    <t>Укупно</t>
  </si>
  <si>
    <t>Без изостанака</t>
  </si>
  <si>
    <t>Са изостанцима</t>
  </si>
  <si>
    <t>до 25 часова</t>
  </si>
  <si>
    <t>од 25 до 1/ 3 часова</t>
  </si>
  <si>
    <t>више од 1/ 3 часова</t>
  </si>
  <si>
    <t>Свега</t>
  </si>
  <si>
    <t>од 8 до 17 часова</t>
  </si>
  <si>
    <t>од 18 до 24 часова</t>
  </si>
  <si>
    <t>преко 25 часова</t>
  </si>
  <si>
    <t>до 8 часова</t>
  </si>
  <si>
    <t>pol ucenika</t>
  </si>
  <si>
    <t>ODLICNI</t>
  </si>
  <si>
    <t>ODLICNI 5.00</t>
  </si>
  <si>
    <t>VRLO DOBRI</t>
  </si>
  <si>
    <t>DOBRI</t>
  </si>
  <si>
    <t>DOVOLJNI</t>
  </si>
  <si>
    <t>SPISAK DOBRIH</t>
  </si>
  <si>
    <t>SPISAK ODLICNIH 5,00</t>
  </si>
  <si>
    <t>SPISAK ODLICNIH</t>
  </si>
  <si>
    <t>SPISAK VRLO DOBRIH</t>
  </si>
  <si>
    <t>SPISAK DOVOLJNIH</t>
  </si>
  <si>
    <t>broj ucenika</t>
  </si>
  <si>
    <t>ukupno pozitivni</t>
  </si>
  <si>
    <t>Ukupno odlicnih</t>
  </si>
  <si>
    <t>BROJ NEDOVOLJNIH</t>
  </si>
  <si>
    <t>P R E D M E T I</t>
  </si>
  <si>
    <t>Sa 1 nedovoljnom ima</t>
  </si>
  <si>
    <t>Sa 2 nedovoljne ima</t>
  </si>
  <si>
    <t>Sa 3 nedovoljne ima</t>
  </si>
  <si>
    <t>Sa 4 nedovoljne ima</t>
  </si>
  <si>
    <t>Sa 5 I vise nedovoljnih ima</t>
  </si>
  <si>
    <t>OVA DVE KOLONE SAKRITI</t>
  </si>
  <si>
    <t>BROJ NEОЦЕЊЕНИХ</t>
  </si>
  <si>
    <t>Број неоцењених ученика</t>
  </si>
  <si>
    <t>Из једног предмета</t>
  </si>
  <si>
    <t>Из два предмета</t>
  </si>
  <si>
    <t>Из три предмета</t>
  </si>
  <si>
    <t>Из четири предмета</t>
  </si>
  <si>
    <t>Из пет и више предмета</t>
  </si>
  <si>
    <t>УКУПНО НЕДОВОЉНИХ</t>
  </si>
  <si>
    <t>Nedovoljne ocene po predmetima</t>
  </si>
  <si>
    <t>м</t>
  </si>
  <si>
    <t>ж</t>
  </si>
  <si>
    <t>мушки пол</t>
  </si>
  <si>
    <t>женски пол</t>
  </si>
  <si>
    <t>ПОЛ УЧЕНИИКА</t>
  </si>
  <si>
    <t>Decaka</t>
  </si>
  <si>
    <t>Devojcica</t>
  </si>
  <si>
    <t>Ucenika sa primernim vladanjem</t>
  </si>
  <si>
    <t>Ucenika sa smanjenim vladanjem</t>
  </si>
  <si>
    <t>PRIMERNO</t>
  </si>
  <si>
    <t>VRLO DOBRO</t>
  </si>
  <si>
    <t>DOBRO</t>
  </si>
  <si>
    <t>ZADOVOLJAVA</t>
  </si>
  <si>
    <t>NEZADOVOLJAVA</t>
  </si>
  <si>
    <t>Primerni su</t>
  </si>
  <si>
    <t>Vrlo dobri su</t>
  </si>
  <si>
    <t>Dobri su</t>
  </si>
  <si>
    <t>Zadovoljavaju</t>
  </si>
  <si>
    <t>Nezadovoljavaju</t>
  </si>
  <si>
    <t>Sa smanjenim vladanjem</t>
  </si>
  <si>
    <t>1. класификациони</t>
  </si>
  <si>
    <t>полугодиште</t>
  </si>
  <si>
    <t>3. класификациони</t>
  </si>
  <si>
    <t>крај године</t>
  </si>
  <si>
    <t>Ukupno</t>
  </si>
  <si>
    <t>Opravdani</t>
  </si>
  <si>
    <t>Neopravdani</t>
  </si>
  <si>
    <t>Ime I prezime</t>
  </si>
  <si>
    <t>Godisnji fond casova</t>
  </si>
  <si>
    <t>Bez izostanaka</t>
  </si>
  <si>
    <t>do 25 casova</t>
  </si>
  <si>
    <t>O P R A V D A N I</t>
  </si>
  <si>
    <t>Manje od 25 izostanaka</t>
  </si>
  <si>
    <t>Od 25 do 1/3 izostanaka</t>
  </si>
  <si>
    <t>Preko 1/3 izostanaka</t>
  </si>
  <si>
    <t>od 25 do 1/3 casova</t>
  </si>
  <si>
    <t>preko 1/3 casova</t>
  </si>
  <si>
    <t>N E O P R A V D A N I</t>
  </si>
  <si>
    <t>Manje od 8 izostanaka</t>
  </si>
  <si>
    <t>Od 8 do 17 izostanaka</t>
  </si>
  <si>
    <t>Preko 25 izostanaka</t>
  </si>
  <si>
    <t>do 8</t>
  </si>
  <si>
    <t>od 8 do 17</t>
  </si>
  <si>
    <t>preko 25</t>
  </si>
  <si>
    <t>od 18 do 24</t>
  </si>
  <si>
    <t>Od 18 do 25 izostanaka</t>
  </si>
  <si>
    <t>Разред</t>
  </si>
  <si>
    <t>Одељење</t>
  </si>
  <si>
    <t>Предмети</t>
  </si>
  <si>
    <t>Први страни језик</t>
  </si>
  <si>
    <t>Други страни језик</t>
  </si>
  <si>
    <t>Немачки језик</t>
  </si>
  <si>
    <t>Страни језик</t>
  </si>
  <si>
    <t>Енглески језик</t>
  </si>
  <si>
    <t>Француски језик</t>
  </si>
  <si>
    <t>Италијански језик</t>
  </si>
  <si>
    <t>Руски језик</t>
  </si>
  <si>
    <t>Пливање</t>
  </si>
  <si>
    <t>Ритмичка гимнастика</t>
  </si>
  <si>
    <t>Кошарка</t>
  </si>
  <si>
    <t>Мали фудбал</t>
  </si>
  <si>
    <t>Атлетика</t>
  </si>
  <si>
    <t>Свакодневни живот у прошлости</t>
  </si>
  <si>
    <t>Информатика и рачунарство</t>
  </si>
  <si>
    <t>Хор и оркестар</t>
  </si>
  <si>
    <t>Цртање, сликање и вајање</t>
  </si>
  <si>
    <t>Домаћинство</t>
  </si>
  <si>
    <t>одељенског старешине</t>
  </si>
  <si>
    <t>Годишњи фонд часова за 5 разред је</t>
  </si>
  <si>
    <t>Годишњи фонд часова за 6 разред је</t>
  </si>
  <si>
    <t>Годишњи фонд часова за 7 разред је</t>
  </si>
  <si>
    <t>Годишњи фонд часова за 8 разред је</t>
  </si>
  <si>
    <t>школска година</t>
  </si>
  <si>
    <t>класификациони период</t>
  </si>
  <si>
    <t>Број недовољних оцена по предметима</t>
  </si>
  <si>
    <t xml:space="preserve">О П Р А В Д А Н И     И З О С Т А Н Ц И </t>
  </si>
  <si>
    <t>Н Е О П Р А В Д А Н И    И З О С Т А Н Ц И</t>
  </si>
  <si>
    <t>У  С  П  Е  Х       У  Ч  Е  Н  И  К  А</t>
  </si>
  <si>
    <t>И  З  О  С  Т  А  Н  Ц  И</t>
  </si>
  <si>
    <t>В  Л  А  Д  А  Њ  Е</t>
  </si>
  <si>
    <t>Број ученика ослобођених наставе физичког васпитања, као и изборних спортова</t>
  </si>
  <si>
    <t>Овде унесите стране језике који се уче у Вашем разреду</t>
  </si>
  <si>
    <t>Овде унесите изборне спортове који се уче у Вашем разреду</t>
  </si>
  <si>
    <t>Овде унесите изборне предмете који се уче у Вашем разреду</t>
  </si>
  <si>
    <t>У жута поља унети одговарајући број часова</t>
  </si>
  <si>
    <t>У црвено поље обавезно унесите одговарајући разред ради исправне статистике (просек ученика, изостанци...)</t>
  </si>
  <si>
    <t>У пољима изнад у боји кликом миша се појављује стрелица на коју требате кликнути, и са листе изаберете одговарајући предмет</t>
  </si>
  <si>
    <t>ПРВО НАМЕСТИТЕ ЈЕЗИК НА Serbian (Cyrilic)</t>
  </si>
  <si>
    <t>Mozda ovde ako ima problema izbaciti trim</t>
  </si>
  <si>
    <t>Н</t>
  </si>
  <si>
    <t>пол ученика</t>
  </si>
  <si>
    <t>март</t>
  </si>
  <si>
    <t>април</t>
  </si>
  <si>
    <t>мај</t>
  </si>
  <si>
    <t>јуни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</si>
  <si>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</si>
  <si>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</si>
  <si>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</si>
  <si>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</si>
  <si>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</si>
  <si>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</si>
  <si>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О</t>
  </si>
  <si>
    <t>УКУПНО</t>
  </si>
  <si>
    <t>ОВАЈ ПРОГРАМ ЈЕ ПОТПУНО БЕСПЛАТАН</t>
  </si>
  <si>
    <t>ако сте га платили молимо Вас да нас обавестите о томе</t>
  </si>
  <si>
    <t>rb</t>
  </si>
  <si>
    <t>ime I prezime</t>
  </si>
  <si>
    <t>broj bodova</t>
  </si>
  <si>
    <t>rb1</t>
  </si>
  <si>
    <t>rb2</t>
  </si>
  <si>
    <t>RBR</t>
  </si>
  <si>
    <t>Стони тенис</t>
  </si>
  <si>
    <t>Чувари природе</t>
  </si>
  <si>
    <t>Шах</t>
  </si>
  <si>
    <t>Одбојка</t>
  </si>
  <si>
    <t>УНЕТИ НАЗИВ ШКОЛЕ</t>
  </si>
  <si>
    <t>уписати име и презиме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</si>
</sst>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</font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sz val="5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4.4"/>
      <color theme="10"/>
      <name val="Times New Roman"/>
      <family val="2"/>
    </font>
    <font>
      <b/>
      <sz val="14.4"/>
      <name val="Times New Roman"/>
      <family val="1"/>
    </font>
    <font>
      <sz val="48"/>
      <color theme="1"/>
      <name val="Times New Roman"/>
      <family val="2"/>
    </font>
    <font>
      <sz val="9"/>
      <name val="Arial Narrow"/>
      <family val="2"/>
    </font>
    <font>
      <sz val="12"/>
      <name val="Arial Narrow"/>
      <family val="2"/>
    </font>
    <font>
      <sz val="9"/>
      <color theme="1"/>
      <name val="Arial Narrow"/>
      <family val="2"/>
    </font>
    <font>
      <sz val="12"/>
      <name val="Times New Roman"/>
      <family val="2"/>
    </font>
    <font>
      <sz val="5"/>
      <name val="Times New Roman"/>
      <family val="2"/>
    </font>
    <font>
      <sz val="11"/>
      <color theme="1"/>
      <name val="Times New Roman"/>
      <family val="2"/>
    </font>
    <font>
      <sz val="12"/>
      <color rgb="FFFF0000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2" borderId="0" xfId="1" applyFont="1" applyFill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right"/>
      <protection hidden="1"/>
    </xf>
    <xf numFmtId="0" fontId="3" fillId="2" borderId="0" xfId="1" applyFont="1" applyFill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" fillId="2" borderId="1" xfId="1" applyFont="1" applyFill="1" applyBorder="1" applyAlignment="1" applyProtection="1">
      <alignment horizontal="center" textRotation="90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textRotation="90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2" fontId="2" fillId="2" borderId="1" xfId="1" applyNumberFormat="1" applyFont="1" applyFill="1" applyBorder="1" applyAlignment="1" applyProtection="1">
      <alignment horizontal="center"/>
      <protection hidden="1"/>
    </xf>
    <xf numFmtId="1" fontId="2" fillId="2" borderId="1" xfId="1" applyNumberFormat="1" applyFont="1" applyFill="1" applyBorder="1" applyAlignment="1" applyProtection="1">
      <alignment horizontal="center"/>
      <protection hidden="1"/>
    </xf>
    <xf numFmtId="1" fontId="2" fillId="2" borderId="0" xfId="1" applyNumberFormat="1" applyFont="1" applyFill="1" applyAlignment="1" applyProtection="1">
      <alignment horizontal="center"/>
      <protection hidden="1"/>
    </xf>
    <xf numFmtId="49" fontId="2" fillId="2" borderId="0" xfId="1" applyNumberFormat="1" applyFont="1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5" fillId="2" borderId="0" xfId="1" applyNumberFormat="1" applyFont="1" applyFill="1" applyAlignment="1" applyProtection="1">
      <alignment horizontal="center"/>
      <protection hidden="1"/>
    </xf>
    <xf numFmtId="1" fontId="5" fillId="2" borderId="0" xfId="1" applyNumberFormat="1" applyFont="1" applyFill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2" fontId="5" fillId="2" borderId="0" xfId="1" applyNumberFormat="1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10" fillId="2" borderId="0" xfId="2" applyFont="1" applyFill="1" applyAlignment="1" applyProtection="1">
      <alignment horizontal="center"/>
      <protection hidden="1"/>
    </xf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Protection="1">
      <protection hidden="1"/>
    </xf>
    <xf numFmtId="0" fontId="12" fillId="2" borderId="11" xfId="1" applyFont="1" applyFill="1" applyBorder="1" applyAlignment="1" applyProtection="1">
      <alignment horizontal="center" vertical="center" textRotation="255" wrapText="1"/>
      <protection hidden="1"/>
    </xf>
    <xf numFmtId="0" fontId="13" fillId="2" borderId="0" xfId="1" applyNumberFormat="1" applyFont="1" applyFill="1" applyAlignment="1" applyProtection="1">
      <alignment horizontal="right" vertical="top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0" xfId="1" applyFont="1" applyFill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2" fillId="2" borderId="12" xfId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center" vertical="top"/>
      <protection hidden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5" fillId="0" borderId="0" xfId="0" applyFont="1"/>
    <xf numFmtId="0" fontId="4" fillId="0" borderId="0" xfId="1" applyFont="1" applyFill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4" borderId="0" xfId="0" applyFill="1" applyProtection="1">
      <protection locked="0" hidden="1"/>
    </xf>
    <xf numFmtId="0" fontId="0" fillId="5" borderId="0" xfId="0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3" borderId="0" xfId="0" applyFill="1" applyAlignment="1" applyProtection="1">
      <protection locked="0" hidden="1"/>
    </xf>
    <xf numFmtId="0" fontId="16" fillId="2" borderId="0" xfId="2" applyFont="1" applyFill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left"/>
      <protection hidden="1"/>
    </xf>
    <xf numFmtId="0" fontId="0" fillId="3" borderId="0" xfId="0" applyFill="1" applyProtection="1">
      <protection locked="0" hidden="1"/>
    </xf>
    <xf numFmtId="0" fontId="0" fillId="7" borderId="0" xfId="0" applyFill="1" applyProtection="1">
      <protection locked="0" hidden="1"/>
    </xf>
    <xf numFmtId="0" fontId="0" fillId="7" borderId="0" xfId="0" applyFill="1" applyAlignment="1" applyProtection="1">
      <alignment horizontal="left" vertical="center"/>
      <protection locked="0" hidden="1"/>
    </xf>
    <xf numFmtId="0" fontId="0" fillId="4" borderId="0" xfId="0" applyFill="1" applyAlignment="1" applyProtection="1">
      <alignment vertical="center"/>
      <protection locked="0" hidden="1"/>
    </xf>
    <xf numFmtId="0" fontId="0" fillId="6" borderId="0" xfId="0" applyFill="1" applyAlignment="1" applyProtection="1">
      <alignment horizontal="center" vertical="center"/>
      <protection locked="0" hidden="1"/>
    </xf>
    <xf numFmtId="0" fontId="15" fillId="8" borderId="0" xfId="0" applyFont="1" applyFill="1" applyAlignment="1" applyProtection="1">
      <alignment horizontal="left" vertical="center"/>
      <protection locked="0" hidden="1"/>
    </xf>
    <xf numFmtId="0" fontId="15" fillId="8" borderId="0" xfId="0" applyFont="1" applyFill="1" applyProtection="1">
      <protection locked="0" hidden="1"/>
    </xf>
    <xf numFmtId="0" fontId="0" fillId="8" borderId="0" xfId="0" applyFill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 vertical="center"/>
      <protection hidden="1"/>
    </xf>
    <xf numFmtId="0" fontId="2" fillId="2" borderId="1" xfId="1" applyFont="1" applyFill="1" applyBorder="1" applyAlignment="1" applyProtection="1">
      <alignment horizontal="left" vertical="center"/>
      <protection locked="0" hidden="1"/>
    </xf>
    <xf numFmtId="0" fontId="2" fillId="2" borderId="1" xfId="1" applyFont="1" applyFill="1" applyBorder="1" applyAlignment="1" applyProtection="1">
      <alignment horizontal="center"/>
      <protection locked="0" hidden="1"/>
    </xf>
    <xf numFmtId="0" fontId="2" fillId="2" borderId="1" xfId="1" applyNumberFormat="1" applyFont="1" applyFill="1" applyBorder="1" applyAlignment="1" applyProtection="1">
      <alignment horizontal="center"/>
      <protection locked="0" hidden="1"/>
    </xf>
    <xf numFmtId="1" fontId="2" fillId="2" borderId="1" xfId="1" applyNumberFormat="1" applyFont="1" applyFill="1" applyBorder="1" applyAlignment="1" applyProtection="1">
      <alignment horizontal="center"/>
      <protection locked="0" hidden="1"/>
    </xf>
    <xf numFmtId="0" fontId="0" fillId="9" borderId="0" xfId="0" applyFill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0" fillId="0" borderId="13" xfId="0" applyBorder="1" applyAlignment="1"/>
    <xf numFmtId="0" fontId="2" fillId="2" borderId="0" xfId="1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2" borderId="0" xfId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9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10" xfId="1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2" fontId="5" fillId="2" borderId="1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wrapText="1"/>
      <protection hidden="1"/>
    </xf>
    <xf numFmtId="0" fontId="5" fillId="2" borderId="1" xfId="1" applyFont="1" applyFill="1" applyBorder="1" applyAlignment="1" applyProtection="1">
      <alignment horizontal="center"/>
      <protection hidden="1"/>
    </xf>
    <xf numFmtId="0" fontId="5" fillId="2" borderId="6" xfId="1" applyFont="1" applyFill="1" applyBorder="1" applyAlignment="1" applyProtection="1">
      <alignment horizontal="center"/>
      <protection hidden="1"/>
    </xf>
    <xf numFmtId="0" fontId="5" fillId="2" borderId="7" xfId="1" applyFont="1" applyFill="1" applyBorder="1" applyAlignment="1" applyProtection="1">
      <alignment horizontal="center"/>
      <protection hidden="1"/>
    </xf>
    <xf numFmtId="0" fontId="5" fillId="2" borderId="8" xfId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2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1" fontId="5" fillId="2" borderId="1" xfId="1" applyNumberFormat="1" applyFont="1" applyFill="1" applyBorder="1" applyAlignment="1" applyProtection="1">
      <alignment horizontal="center" vertical="center"/>
      <protection hidden="1"/>
    </xf>
    <xf numFmtId="1" fontId="5" fillId="2" borderId="1" xfId="1" applyNumberFormat="1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6" xfId="1" applyNumberFormat="1" applyFont="1" applyFill="1" applyBorder="1" applyAlignment="1" applyProtection="1">
      <alignment horizontal="center" vertical="center"/>
      <protection hidden="1"/>
    </xf>
    <xf numFmtId="2" fontId="5" fillId="2" borderId="7" xfId="1" applyNumberFormat="1" applyFont="1" applyFill="1" applyBorder="1" applyAlignment="1" applyProtection="1">
      <alignment horizontal="center" vertical="center"/>
      <protection hidden="1"/>
    </xf>
    <xf numFmtId="2" fontId="5" fillId="2" borderId="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/>
    <xf numFmtId="0" fontId="0" fillId="0" borderId="13" xfId="0" applyBorder="1" applyAlignment="1"/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/>
  </cellXfs>
  <cellStyles count="3">
    <cellStyle name="Hyperlink" xfId="2" builtinId="8"/>
    <cellStyle name="Normal" xfId="0" builtinId="0"/>
    <cellStyle name="Normal_Svedocanstva Oslobodioci Beograd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1371600</xdr:colOff>
      <xdr:row>42</xdr:row>
      <xdr:rowOff>28576</xdr:rowOff>
    </xdr:from>
    <xdr:to>
      <xdr:col>2</xdr:col>
      <xdr:colOff>171450</xdr:colOff>
      <xdr:row>47</xdr:row>
      <xdr:rowOff>171451</xdr:rowOff>
    </xdr:to>
    <xdr:pic>
      <xdr:nvPicPr>
        <xdr:cNvPr id="3" name="Picture 2" descr="Падајућа листа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8524876"/>
          <a:ext cx="3667125" cy="1143000"/>
        </a:xfrm>
        <a:prstGeom prst="rect">
          <a:avLst/>
        </a:prstGeom>
      </xdr:spPr>
    </xdr:pic>
    <xdr:clientData/>
  </xdr:twoCellAnchor>
  <xdr:twoCellAnchor editAs="absolute">
    <xdr:from>
      <xdr:col>1</xdr:col>
      <xdr:colOff>2428875</xdr:colOff>
      <xdr:row>44</xdr:row>
      <xdr:rowOff>95251</xdr:rowOff>
    </xdr:from>
    <xdr:to>
      <xdr:col>1</xdr:col>
      <xdr:colOff>2571997</xdr:colOff>
      <xdr:row>45</xdr:row>
      <xdr:rowOff>118759</xdr:rowOff>
    </xdr:to>
    <xdr:sp macro="" textlink="">
      <xdr:nvSpPr>
        <xdr:cNvPr id="4" name="Left Arrow 3"/>
        <xdr:cNvSpPr/>
      </xdr:nvSpPr>
      <xdr:spPr>
        <a:xfrm rot="3803047">
          <a:off x="3950769" y="9031807"/>
          <a:ext cx="223533" cy="143122"/>
        </a:xfrm>
        <a:prstGeom prst="leftArrow">
          <a:avLst>
            <a:gd name="adj1" fmla="val 36002"/>
            <a:gd name="adj2" fmla="val 78187"/>
          </a:avLst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gramizaskolu@yahoo.com?subject=Program%20E%20Dnevnik" TargetMode="External"/><Relationship Id="rId1" Type="http://schemas.openxmlformats.org/officeDocument/2006/relationships/hyperlink" Target="mailto:programizaskolu@yahoo.com?subject=Program%20E%20Dnevni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ogramizaskolu@yahoo.com?subject=Program%20E%20Dnevni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ogramizaskolu@yahoo.com?subject=Program%20E%20Dnevni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ogramizaskolu@yahoo.com?subject=Program%20E%20Dnevni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9"/>
  <sheetViews>
    <sheetView showGridLines="0" showRowColHeaders="0" tabSelected="1" workbookViewId="0">
      <selection activeCell="B2" sqref="B2"/>
    </sheetView>
  </sheetViews>
  <sheetFormatPr defaultRowHeight="15.75" x14ac:dyDescent="0.25"/>
  <cols>
    <col min="1" max="1" width="20.5" style="53" customWidth="1"/>
    <col min="2" max="2" width="43.375" style="53" customWidth="1"/>
    <col min="3" max="3" width="7" style="53" customWidth="1"/>
    <col min="4" max="4" width="32.5" style="53" customWidth="1"/>
    <col min="5" max="5" width="9.375" style="53" customWidth="1"/>
    <col min="6" max="6" width="9" style="53" hidden="1" customWidth="1"/>
    <col min="7" max="7" width="9" style="53"/>
    <col min="8" max="8" width="0" style="53" hidden="1" customWidth="1"/>
    <col min="9" max="16384" width="9" style="53"/>
  </cols>
  <sheetData>
    <row r="1" spans="1:8" ht="19.5" customHeight="1" x14ac:dyDescent="0.25">
      <c r="A1" s="53" t="s">
        <v>0</v>
      </c>
      <c r="B1" s="72" t="s">
        <v>224</v>
      </c>
      <c r="D1" s="95" t="s">
        <v>194</v>
      </c>
      <c r="E1" s="96"/>
      <c r="F1" s="97"/>
      <c r="G1" s="97"/>
    </row>
    <row r="2" spans="1:8" ht="19.5" customHeight="1" x14ac:dyDescent="0.25">
      <c r="B2" s="54" t="s">
        <v>155</v>
      </c>
      <c r="C2" s="61">
        <v>5</v>
      </c>
      <c r="D2" s="96"/>
      <c r="E2" s="96"/>
      <c r="F2" s="97"/>
      <c r="G2" s="97"/>
    </row>
    <row r="3" spans="1:8" x14ac:dyDescent="0.25">
      <c r="A3" s="53" t="s">
        <v>15</v>
      </c>
      <c r="B3" s="54" t="s">
        <v>156</v>
      </c>
      <c r="C3" s="62">
        <v>2</v>
      </c>
      <c r="D3" s="53" t="s">
        <v>177</v>
      </c>
      <c r="E3" s="71">
        <v>1008</v>
      </c>
      <c r="F3" s="55">
        <v>5</v>
      </c>
      <c r="H3" s="53">
        <f>E3/3</f>
        <v>336</v>
      </c>
    </row>
    <row r="4" spans="1:8" x14ac:dyDescent="0.25">
      <c r="A4" s="53" t="s">
        <v>176</v>
      </c>
      <c r="B4" s="73" t="s">
        <v>225</v>
      </c>
      <c r="D4" s="53" t="s">
        <v>178</v>
      </c>
      <c r="E4" s="71">
        <v>1044</v>
      </c>
      <c r="F4" s="59">
        <v>6</v>
      </c>
      <c r="H4" s="53">
        <f t="shared" ref="H4:H6" si="0">E4/3</f>
        <v>348</v>
      </c>
    </row>
    <row r="5" spans="1:8" x14ac:dyDescent="0.25">
      <c r="B5" s="54" t="s">
        <v>3</v>
      </c>
      <c r="C5" s="74">
        <v>2014</v>
      </c>
      <c r="D5" s="53" t="s">
        <v>179</v>
      </c>
      <c r="E5" s="71">
        <v>1116</v>
      </c>
      <c r="F5" s="59">
        <v>7</v>
      </c>
      <c r="H5" s="53">
        <f t="shared" si="0"/>
        <v>372</v>
      </c>
    </row>
    <row r="6" spans="1:8" x14ac:dyDescent="0.25">
      <c r="C6" s="74">
        <v>2015</v>
      </c>
      <c r="D6" s="53" t="s">
        <v>180</v>
      </c>
      <c r="E6" s="71">
        <v>1080</v>
      </c>
      <c r="F6" s="59">
        <v>8</v>
      </c>
      <c r="H6" s="53">
        <f t="shared" si="0"/>
        <v>360</v>
      </c>
    </row>
    <row r="7" spans="1:8" ht="15.75" customHeight="1" x14ac:dyDescent="0.25">
      <c r="B7" s="87" t="s">
        <v>196</v>
      </c>
      <c r="D7" s="98" t="s">
        <v>193</v>
      </c>
      <c r="E7" s="99"/>
    </row>
    <row r="8" spans="1:8" x14ac:dyDescent="0.25">
      <c r="B8" s="87"/>
      <c r="D8" s="99"/>
      <c r="E8" s="99"/>
    </row>
    <row r="9" spans="1:8" x14ac:dyDescent="0.25">
      <c r="B9" s="86" t="s">
        <v>212</v>
      </c>
      <c r="C9" s="85" t="s">
        <v>213</v>
      </c>
    </row>
    <row r="10" spans="1:8" x14ac:dyDescent="0.25">
      <c r="A10" s="53" t="s">
        <v>157</v>
      </c>
    </row>
    <row r="11" spans="1:8" x14ac:dyDescent="0.25">
      <c r="B11" s="53" t="s">
        <v>16</v>
      </c>
      <c r="D11" s="53" t="s">
        <v>161</v>
      </c>
    </row>
    <row r="12" spans="1:8" x14ac:dyDescent="0.25">
      <c r="A12" s="100" t="s">
        <v>158</v>
      </c>
      <c r="B12" s="68"/>
      <c r="D12" s="57"/>
      <c r="E12" s="57"/>
      <c r="F12" s="57"/>
    </row>
    <row r="13" spans="1:8" ht="15.75" customHeight="1" x14ac:dyDescent="0.25">
      <c r="A13" s="100"/>
      <c r="B13" s="68" t="s">
        <v>162</v>
      </c>
      <c r="D13" s="69" t="s">
        <v>162</v>
      </c>
      <c r="E13" s="98" t="s">
        <v>190</v>
      </c>
      <c r="F13" s="59"/>
    </row>
    <row r="14" spans="1:8" x14ac:dyDescent="0.25">
      <c r="B14" s="53" t="s">
        <v>17</v>
      </c>
      <c r="D14" s="69" t="s">
        <v>160</v>
      </c>
      <c r="E14" s="98"/>
      <c r="F14" s="59"/>
    </row>
    <row r="15" spans="1:8" x14ac:dyDescent="0.25">
      <c r="B15" s="53" t="s">
        <v>18</v>
      </c>
      <c r="D15" s="69" t="s">
        <v>163</v>
      </c>
      <c r="E15" s="98"/>
      <c r="F15" s="59"/>
    </row>
    <row r="16" spans="1:8" x14ac:dyDescent="0.25">
      <c r="B16" s="53" t="s">
        <v>19</v>
      </c>
      <c r="D16" s="69" t="s">
        <v>164</v>
      </c>
      <c r="E16" s="98"/>
      <c r="F16" s="59"/>
    </row>
    <row r="17" spans="1:6" x14ac:dyDescent="0.25">
      <c r="B17" s="53" t="s">
        <v>20</v>
      </c>
      <c r="D17" s="69" t="s">
        <v>165</v>
      </c>
      <c r="E17" s="98"/>
      <c r="F17" s="59"/>
    </row>
    <row r="18" spans="1:6" x14ac:dyDescent="0.25">
      <c r="B18" s="53" t="s">
        <v>21</v>
      </c>
      <c r="D18" s="69"/>
      <c r="E18" s="98"/>
      <c r="F18" s="59"/>
    </row>
    <row r="19" spans="1:6" x14ac:dyDescent="0.25">
      <c r="B19" s="53" t="s">
        <v>22</v>
      </c>
      <c r="D19" s="69"/>
      <c r="E19" s="98"/>
      <c r="F19" s="59"/>
    </row>
    <row r="20" spans="1:6" x14ac:dyDescent="0.25">
      <c r="B20" s="53" t="s">
        <v>23</v>
      </c>
      <c r="D20" s="69"/>
      <c r="E20" s="98"/>
      <c r="F20" s="59"/>
    </row>
    <row r="21" spans="1:6" x14ac:dyDescent="0.25">
      <c r="B21" s="53" t="s">
        <v>24</v>
      </c>
      <c r="D21" s="69"/>
      <c r="E21" s="98"/>
      <c r="F21" s="59"/>
    </row>
    <row r="22" spans="1:6" x14ac:dyDescent="0.25">
      <c r="B22" s="53" t="s">
        <v>25</v>
      </c>
      <c r="D22" s="69"/>
      <c r="E22" s="98"/>
      <c r="F22" s="59"/>
    </row>
    <row r="23" spans="1:6" x14ac:dyDescent="0.25">
      <c r="B23" s="53" t="s">
        <v>26</v>
      </c>
      <c r="D23" s="57"/>
      <c r="E23" s="57"/>
      <c r="F23" s="57"/>
    </row>
    <row r="24" spans="1:6" x14ac:dyDescent="0.25">
      <c r="B24" s="53" t="s">
        <v>27</v>
      </c>
      <c r="D24" s="57" t="s">
        <v>12</v>
      </c>
      <c r="E24" s="57"/>
      <c r="F24" s="57"/>
    </row>
    <row r="25" spans="1:6" x14ac:dyDescent="0.25">
      <c r="B25" s="53" t="s">
        <v>28</v>
      </c>
      <c r="D25" s="57"/>
      <c r="E25" s="57"/>
      <c r="F25" s="57"/>
    </row>
    <row r="26" spans="1:6" x14ac:dyDescent="0.25">
      <c r="A26" s="100" t="s">
        <v>159</v>
      </c>
      <c r="B26" s="68"/>
      <c r="D26" s="63" t="s">
        <v>166</v>
      </c>
      <c r="E26" s="98" t="s">
        <v>191</v>
      </c>
      <c r="F26" s="57"/>
    </row>
    <row r="27" spans="1:6" x14ac:dyDescent="0.25">
      <c r="A27" s="100"/>
      <c r="B27" s="68" t="s">
        <v>163</v>
      </c>
      <c r="D27" s="63" t="s">
        <v>167</v>
      </c>
      <c r="E27" s="98"/>
      <c r="F27" s="57"/>
    </row>
    <row r="28" spans="1:6" x14ac:dyDescent="0.25">
      <c r="A28" s="100"/>
      <c r="B28" s="68" t="s">
        <v>165</v>
      </c>
      <c r="D28" s="63" t="s">
        <v>168</v>
      </c>
      <c r="E28" s="98"/>
      <c r="F28" s="57"/>
    </row>
    <row r="29" spans="1:6" x14ac:dyDescent="0.25">
      <c r="A29" s="100" t="s">
        <v>12</v>
      </c>
      <c r="B29" s="67"/>
      <c r="D29" s="63" t="s">
        <v>169</v>
      </c>
      <c r="E29" s="98"/>
      <c r="F29" s="57"/>
    </row>
    <row r="30" spans="1:6" x14ac:dyDescent="0.25">
      <c r="A30" s="100"/>
      <c r="B30" s="67"/>
      <c r="D30" s="63" t="s">
        <v>170</v>
      </c>
      <c r="E30" s="98"/>
      <c r="F30" s="57"/>
    </row>
    <row r="31" spans="1:6" x14ac:dyDescent="0.25">
      <c r="A31" s="100"/>
      <c r="B31" s="67" t="s">
        <v>223</v>
      </c>
      <c r="D31" s="63" t="s">
        <v>220</v>
      </c>
      <c r="E31" s="98"/>
      <c r="F31" s="57"/>
    </row>
    <row r="32" spans="1:6" x14ac:dyDescent="0.25">
      <c r="A32" s="100"/>
      <c r="B32" s="67"/>
      <c r="D32" s="63" t="s">
        <v>223</v>
      </c>
      <c r="E32" s="98"/>
      <c r="F32" s="57"/>
    </row>
    <row r="33" spans="1:6" x14ac:dyDescent="0.25">
      <c r="A33" s="100"/>
      <c r="B33" s="67"/>
      <c r="D33" s="63"/>
      <c r="E33" s="98"/>
      <c r="F33" s="57"/>
    </row>
    <row r="34" spans="1:6" x14ac:dyDescent="0.25">
      <c r="A34" s="100" t="s">
        <v>13</v>
      </c>
      <c r="B34" s="67"/>
      <c r="D34" s="63"/>
      <c r="E34" s="98"/>
      <c r="F34" s="57"/>
    </row>
    <row r="35" spans="1:6" x14ac:dyDescent="0.25">
      <c r="A35" s="100"/>
      <c r="B35" s="60"/>
      <c r="D35" s="63"/>
      <c r="E35" s="98"/>
      <c r="F35" s="57"/>
    </row>
    <row r="36" spans="1:6" x14ac:dyDescent="0.25">
      <c r="A36" s="100"/>
      <c r="B36" s="60" t="s">
        <v>172</v>
      </c>
      <c r="D36" s="57"/>
      <c r="E36" s="57"/>
      <c r="F36" s="57"/>
    </row>
    <row r="37" spans="1:6" x14ac:dyDescent="0.25">
      <c r="A37" s="100"/>
      <c r="B37" s="60"/>
      <c r="D37" s="57" t="s">
        <v>13</v>
      </c>
      <c r="E37" s="57"/>
      <c r="F37" s="57"/>
    </row>
    <row r="38" spans="1:6" x14ac:dyDescent="0.25">
      <c r="A38" s="100"/>
      <c r="B38" s="60"/>
      <c r="D38" s="57"/>
      <c r="E38" s="57"/>
      <c r="F38" s="57"/>
    </row>
    <row r="39" spans="1:6" x14ac:dyDescent="0.25">
      <c r="A39" s="100"/>
      <c r="B39" s="60"/>
      <c r="D39" s="70" t="s">
        <v>171</v>
      </c>
      <c r="E39" s="98" t="s">
        <v>192</v>
      </c>
      <c r="F39" s="57"/>
    </row>
    <row r="40" spans="1:6" x14ac:dyDescent="0.25">
      <c r="A40" s="91"/>
      <c r="B40" s="60"/>
      <c r="D40" s="70" t="s">
        <v>172</v>
      </c>
      <c r="E40" s="98"/>
      <c r="F40" s="57"/>
    </row>
    <row r="41" spans="1:6" ht="15.75" customHeight="1" x14ac:dyDescent="0.25">
      <c r="B41" s="98" t="s">
        <v>195</v>
      </c>
      <c r="D41" s="70" t="s">
        <v>173</v>
      </c>
      <c r="E41" s="98"/>
      <c r="F41" s="57"/>
    </row>
    <row r="42" spans="1:6" x14ac:dyDescent="0.25">
      <c r="B42" s="98"/>
      <c r="D42" s="70" t="s">
        <v>174</v>
      </c>
      <c r="E42" s="98"/>
      <c r="F42" s="57"/>
    </row>
    <row r="43" spans="1:6" x14ac:dyDescent="0.25">
      <c r="B43" s="98"/>
      <c r="D43" s="70" t="s">
        <v>175</v>
      </c>
      <c r="E43" s="98"/>
      <c r="F43" s="57"/>
    </row>
    <row r="44" spans="1:6" x14ac:dyDescent="0.25">
      <c r="D44" s="70" t="s">
        <v>221</v>
      </c>
      <c r="E44" s="98"/>
      <c r="F44" s="57"/>
    </row>
    <row r="45" spans="1:6" x14ac:dyDescent="0.25">
      <c r="D45" s="70" t="s">
        <v>222</v>
      </c>
      <c r="E45" s="98"/>
      <c r="F45" s="57"/>
    </row>
    <row r="46" spans="1:6" x14ac:dyDescent="0.25">
      <c r="D46" s="70"/>
      <c r="E46" s="98"/>
      <c r="F46" s="57"/>
    </row>
    <row r="47" spans="1:6" x14ac:dyDescent="0.25">
      <c r="D47" s="70"/>
      <c r="E47" s="98"/>
      <c r="F47" s="57"/>
    </row>
    <row r="48" spans="1:6" x14ac:dyDescent="0.25">
      <c r="D48" s="70"/>
      <c r="E48" s="98"/>
      <c r="F48" s="57"/>
    </row>
    <row r="49" spans="2:4" x14ac:dyDescent="0.25">
      <c r="B49" s="64" t="s">
        <v>36</v>
      </c>
      <c r="D49" s="64" t="s">
        <v>36</v>
      </c>
    </row>
  </sheetData>
  <sheetProtection password="DE0D" sheet="1" objects="1" scenarios="1"/>
  <mergeCells count="10">
    <mergeCell ref="A29:A33"/>
    <mergeCell ref="A34:A39"/>
    <mergeCell ref="E26:E35"/>
    <mergeCell ref="E39:E48"/>
    <mergeCell ref="B41:B43"/>
    <mergeCell ref="D1:G2"/>
    <mergeCell ref="D7:E8"/>
    <mergeCell ref="E13:E22"/>
    <mergeCell ref="A12:A13"/>
    <mergeCell ref="A26:A28"/>
  </mergeCells>
  <dataValidations count="4">
    <dataValidation type="list" allowBlank="1" showInputMessage="1" showErrorMessage="1" sqref="B26:B28 B12:B13">
      <formula1>$D$12:$D$22</formula1>
    </dataValidation>
    <dataValidation type="list" allowBlank="1" showInputMessage="1" showErrorMessage="1" sqref="B29:B34">
      <formula1>$D$25:$D$35</formula1>
    </dataValidation>
    <dataValidation type="list" allowBlank="1" showInputMessage="1" showErrorMessage="1" sqref="C2">
      <formula1>$F$3:$F$6</formula1>
    </dataValidation>
    <dataValidation type="list" allowBlank="1" showInputMessage="1" showErrorMessage="1" sqref="B35:B40">
      <formula1>$D$38:$D$48</formula1>
    </dataValidation>
  </dataValidations>
  <hyperlinks>
    <hyperlink ref="B49" r:id="rId1" tooltip="Ako ima predloga, sugestija, kritika..."/>
    <hyperlink ref="D49" r:id="rId2" tooltip="Ako ima predloga, sugestija, kritika..."/>
  </hyperlinks>
  <pageMargins left="0.25" right="0.25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38"/>
  <sheetViews>
    <sheetView showGridLines="0" showRowColHeaders="0" workbookViewId="0">
      <selection activeCell="B3" sqref="B3"/>
    </sheetView>
  </sheetViews>
  <sheetFormatPr defaultRowHeight="15.75" x14ac:dyDescent="0.25"/>
  <cols>
    <col min="1" max="1" width="7" style="53" customWidth="1"/>
    <col min="2" max="2" width="27" style="53" customWidth="1"/>
    <col min="3" max="22" width="4.5" style="53" customWidth="1"/>
    <col min="23" max="24" width="5" style="53" customWidth="1"/>
    <col min="25" max="16384" width="9" style="53"/>
  </cols>
  <sheetData>
    <row r="1" spans="1:24" x14ac:dyDescent="0.25">
      <c r="A1" s="153" t="s">
        <v>14</v>
      </c>
      <c r="B1" s="155" t="s">
        <v>15</v>
      </c>
      <c r="C1" s="155" t="s">
        <v>204</v>
      </c>
      <c r="D1" s="155"/>
      <c r="E1" s="155" t="s">
        <v>205</v>
      </c>
      <c r="F1" s="155"/>
      <c r="G1" s="155" t="s">
        <v>206</v>
      </c>
      <c r="H1" s="155"/>
      <c r="I1" s="152" t="s">
        <v>207</v>
      </c>
      <c r="J1" s="152"/>
      <c r="K1" s="152" t="s">
        <v>208</v>
      </c>
      <c r="L1" s="152"/>
      <c r="M1" s="152" t="s">
        <v>209</v>
      </c>
      <c r="N1" s="152"/>
      <c r="O1" s="155" t="s">
        <v>200</v>
      </c>
      <c r="P1" s="155"/>
      <c r="Q1" s="155" t="s">
        <v>201</v>
      </c>
      <c r="R1" s="155"/>
      <c r="S1" s="155" t="s">
        <v>202</v>
      </c>
      <c r="T1" s="155"/>
      <c r="U1" s="155" t="s">
        <v>203</v>
      </c>
      <c r="V1" s="155"/>
      <c r="W1" s="155" t="s">
        <v>211</v>
      </c>
      <c r="X1" s="155"/>
    </row>
    <row r="2" spans="1:24" ht="24" customHeight="1" x14ac:dyDescent="0.25">
      <c r="A2" s="154"/>
      <c r="B2" s="156"/>
      <c r="C2" s="82" t="s">
        <v>210</v>
      </c>
      <c r="D2" s="82" t="s">
        <v>198</v>
      </c>
      <c r="E2" s="82" t="s">
        <v>210</v>
      </c>
      <c r="F2" s="82" t="s">
        <v>198</v>
      </c>
      <c r="G2" s="82" t="s">
        <v>210</v>
      </c>
      <c r="H2" s="82" t="s">
        <v>198</v>
      </c>
      <c r="I2" s="82" t="s">
        <v>210</v>
      </c>
      <c r="J2" s="82" t="s">
        <v>198</v>
      </c>
      <c r="K2" s="82" t="s">
        <v>210</v>
      </c>
      <c r="L2" s="82" t="s">
        <v>198</v>
      </c>
      <c r="M2" s="82" t="s">
        <v>210</v>
      </c>
      <c r="N2" s="82" t="s">
        <v>198</v>
      </c>
      <c r="O2" s="82" t="s">
        <v>210</v>
      </c>
      <c r="P2" s="82" t="s">
        <v>198</v>
      </c>
      <c r="Q2" s="82" t="s">
        <v>210</v>
      </c>
      <c r="R2" s="82" t="s">
        <v>198</v>
      </c>
      <c r="S2" s="82" t="s">
        <v>210</v>
      </c>
      <c r="T2" s="82" t="s">
        <v>198</v>
      </c>
      <c r="U2" s="82" t="s">
        <v>210</v>
      </c>
      <c r="V2" s="82" t="s">
        <v>198</v>
      </c>
      <c r="W2" s="82" t="s">
        <v>210</v>
      </c>
      <c r="X2" s="82" t="s">
        <v>198</v>
      </c>
    </row>
    <row r="3" spans="1:24" x14ac:dyDescent="0.25">
      <c r="A3" s="82">
        <v>1</v>
      </c>
      <c r="B3" s="83" t="str">
        <f>IF(Ocene!B6="","",Ocene!B6)</f>
        <v/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2">
        <f>SUM(C3,E3,G3,I3,K3,M3,O3,Q3,S3,U3)</f>
        <v>0</v>
      </c>
      <c r="X3" s="82">
        <f>SUM(D3,F3,H3,J3,L3,N3,P3,R3,T3,V3)</f>
        <v>0</v>
      </c>
    </row>
    <row r="4" spans="1:24" x14ac:dyDescent="0.25">
      <c r="A4" s="82">
        <v>2</v>
      </c>
      <c r="B4" s="83" t="str">
        <f>IF(Ocene!B7="","",Ocene!B7)</f>
        <v/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2">
        <f t="shared" ref="W4:W32" si="0">SUM(C4,E4,G4,I4,K4,M4,O4,Q4,S4,U4)</f>
        <v>0</v>
      </c>
      <c r="X4" s="82">
        <f t="shared" ref="X4:X32" si="1">SUM(D4,F4,H4,J4,L4,N4,P4,R4,T4,V4)</f>
        <v>0</v>
      </c>
    </row>
    <row r="5" spans="1:24" x14ac:dyDescent="0.25">
      <c r="A5" s="82">
        <v>3</v>
      </c>
      <c r="B5" s="83" t="str">
        <f>IF(Ocene!B8="","",Ocene!B8)</f>
        <v/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2">
        <f t="shared" si="0"/>
        <v>0</v>
      </c>
      <c r="X5" s="82">
        <f t="shared" si="1"/>
        <v>0</v>
      </c>
    </row>
    <row r="6" spans="1:24" x14ac:dyDescent="0.25">
      <c r="A6" s="82">
        <v>4</v>
      </c>
      <c r="B6" s="83" t="str">
        <f>IF(Ocene!B9="","",Ocene!B9)</f>
        <v/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2">
        <f t="shared" si="0"/>
        <v>0</v>
      </c>
      <c r="X6" s="82">
        <f t="shared" si="1"/>
        <v>0</v>
      </c>
    </row>
    <row r="7" spans="1:24" x14ac:dyDescent="0.25">
      <c r="A7" s="82">
        <v>5</v>
      </c>
      <c r="B7" s="83" t="str">
        <f>IF(Ocene!B10="","",Ocene!B10)</f>
        <v/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2">
        <f t="shared" si="0"/>
        <v>0</v>
      </c>
      <c r="X7" s="82">
        <f t="shared" si="1"/>
        <v>0</v>
      </c>
    </row>
    <row r="8" spans="1:24" x14ac:dyDescent="0.25">
      <c r="A8" s="82">
        <v>6</v>
      </c>
      <c r="B8" s="83" t="str">
        <f>IF(Ocene!B11="","",Ocene!B11)</f>
        <v/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2">
        <f t="shared" si="0"/>
        <v>0</v>
      </c>
      <c r="X8" s="82">
        <f t="shared" si="1"/>
        <v>0</v>
      </c>
    </row>
    <row r="9" spans="1:24" x14ac:dyDescent="0.25">
      <c r="A9" s="82">
        <v>7</v>
      </c>
      <c r="B9" s="83" t="str">
        <f>IF(Ocene!B12="","",Ocene!B12)</f>
        <v/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2">
        <f t="shared" si="0"/>
        <v>0</v>
      </c>
      <c r="X9" s="82">
        <f t="shared" si="1"/>
        <v>0</v>
      </c>
    </row>
    <row r="10" spans="1:24" x14ac:dyDescent="0.25">
      <c r="A10" s="82">
        <v>8</v>
      </c>
      <c r="B10" s="83" t="str">
        <f>IF(Ocene!B13="","",Ocene!B13)</f>
        <v/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2">
        <f t="shared" si="0"/>
        <v>0</v>
      </c>
      <c r="X10" s="82">
        <f t="shared" si="1"/>
        <v>0</v>
      </c>
    </row>
    <row r="11" spans="1:24" x14ac:dyDescent="0.25">
      <c r="A11" s="82">
        <v>9</v>
      </c>
      <c r="B11" s="83" t="str">
        <f>IF(Ocene!B14="","",Ocene!B14)</f>
        <v/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2">
        <f t="shared" si="0"/>
        <v>0</v>
      </c>
      <c r="X11" s="82">
        <f t="shared" si="1"/>
        <v>0</v>
      </c>
    </row>
    <row r="12" spans="1:24" x14ac:dyDescent="0.25">
      <c r="A12" s="82">
        <v>10</v>
      </c>
      <c r="B12" s="83" t="str">
        <f>IF(Ocene!B15="","",Ocene!B15)</f>
        <v/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2">
        <f t="shared" si="0"/>
        <v>0</v>
      </c>
      <c r="X12" s="82">
        <f t="shared" si="1"/>
        <v>0</v>
      </c>
    </row>
    <row r="13" spans="1:24" x14ac:dyDescent="0.25">
      <c r="A13" s="82">
        <v>11</v>
      </c>
      <c r="B13" s="83" t="str">
        <f>IF(Ocene!B16="","",Ocene!B16)</f>
        <v/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2">
        <f t="shared" si="0"/>
        <v>0</v>
      </c>
      <c r="X13" s="82">
        <f t="shared" si="1"/>
        <v>0</v>
      </c>
    </row>
    <row r="14" spans="1:24" x14ac:dyDescent="0.25">
      <c r="A14" s="82">
        <v>12</v>
      </c>
      <c r="B14" s="83" t="str">
        <f>IF(Ocene!B17="","",Ocene!B17)</f>
        <v/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2">
        <f t="shared" si="0"/>
        <v>0</v>
      </c>
      <c r="X14" s="82">
        <f t="shared" si="1"/>
        <v>0</v>
      </c>
    </row>
    <row r="15" spans="1:24" x14ac:dyDescent="0.25">
      <c r="A15" s="82">
        <v>13</v>
      </c>
      <c r="B15" s="83" t="str">
        <f>IF(Ocene!B18="","",Ocene!B18)</f>
        <v/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2">
        <f t="shared" si="0"/>
        <v>0</v>
      </c>
      <c r="X15" s="82">
        <f t="shared" si="1"/>
        <v>0</v>
      </c>
    </row>
    <row r="16" spans="1:24" x14ac:dyDescent="0.25">
      <c r="A16" s="82">
        <v>14</v>
      </c>
      <c r="B16" s="83" t="str">
        <f>IF(Ocene!B19="","",Ocene!B19)</f>
        <v/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2">
        <f t="shared" si="0"/>
        <v>0</v>
      </c>
      <c r="X16" s="82">
        <f t="shared" si="1"/>
        <v>0</v>
      </c>
    </row>
    <row r="17" spans="1:24" x14ac:dyDescent="0.25">
      <c r="A17" s="82">
        <v>15</v>
      </c>
      <c r="B17" s="83" t="str">
        <f>IF(Ocene!B20="","",Ocene!B20)</f>
        <v/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2">
        <f t="shared" si="0"/>
        <v>0</v>
      </c>
      <c r="X17" s="82">
        <f t="shared" si="1"/>
        <v>0</v>
      </c>
    </row>
    <row r="18" spans="1:24" x14ac:dyDescent="0.25">
      <c r="A18" s="82">
        <v>16</v>
      </c>
      <c r="B18" s="83" t="str">
        <f>IF(Ocene!B21="","",Ocene!B21)</f>
        <v/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2">
        <f t="shared" si="0"/>
        <v>0</v>
      </c>
      <c r="X18" s="82">
        <f t="shared" si="1"/>
        <v>0</v>
      </c>
    </row>
    <row r="19" spans="1:24" x14ac:dyDescent="0.25">
      <c r="A19" s="82">
        <v>17</v>
      </c>
      <c r="B19" s="83" t="str">
        <f>IF(Ocene!B22="","",Ocene!B22)</f>
        <v/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2">
        <f t="shared" si="0"/>
        <v>0</v>
      </c>
      <c r="X19" s="82">
        <f t="shared" si="1"/>
        <v>0</v>
      </c>
    </row>
    <row r="20" spans="1:24" x14ac:dyDescent="0.25">
      <c r="A20" s="82">
        <v>18</v>
      </c>
      <c r="B20" s="83" t="str">
        <f>IF(Ocene!B23="","",Ocene!B23)</f>
        <v/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2">
        <f t="shared" si="0"/>
        <v>0</v>
      </c>
      <c r="X20" s="82">
        <f t="shared" si="1"/>
        <v>0</v>
      </c>
    </row>
    <row r="21" spans="1:24" x14ac:dyDescent="0.25">
      <c r="A21" s="82">
        <v>19</v>
      </c>
      <c r="B21" s="83" t="str">
        <f>IF(Ocene!B24="","",Ocene!B24)</f>
        <v/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2">
        <f t="shared" si="0"/>
        <v>0</v>
      </c>
      <c r="X21" s="82">
        <f t="shared" si="1"/>
        <v>0</v>
      </c>
    </row>
    <row r="22" spans="1:24" x14ac:dyDescent="0.25">
      <c r="A22" s="82">
        <v>20</v>
      </c>
      <c r="B22" s="83" t="str">
        <f>IF(Ocene!B25="","",Ocene!B25)</f>
        <v/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2">
        <f t="shared" si="0"/>
        <v>0</v>
      </c>
      <c r="X22" s="82">
        <f t="shared" si="1"/>
        <v>0</v>
      </c>
    </row>
    <row r="23" spans="1:24" x14ac:dyDescent="0.25">
      <c r="A23" s="82">
        <v>21</v>
      </c>
      <c r="B23" s="83" t="str">
        <f>IF(Ocene!B26="","",Ocene!B26)</f>
        <v/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2">
        <f t="shared" si="0"/>
        <v>0</v>
      </c>
      <c r="X23" s="82">
        <f t="shared" si="1"/>
        <v>0</v>
      </c>
    </row>
    <row r="24" spans="1:24" x14ac:dyDescent="0.25">
      <c r="A24" s="82">
        <v>22</v>
      </c>
      <c r="B24" s="83" t="str">
        <f>IF(Ocene!B27="","",Ocene!B27)</f>
        <v/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2">
        <f t="shared" si="0"/>
        <v>0</v>
      </c>
      <c r="X24" s="82">
        <f t="shared" si="1"/>
        <v>0</v>
      </c>
    </row>
    <row r="25" spans="1:24" x14ac:dyDescent="0.25">
      <c r="A25" s="82">
        <v>23</v>
      </c>
      <c r="B25" s="83" t="str">
        <f>IF(Ocene!B28="","",Ocene!B28)</f>
        <v/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2">
        <f t="shared" si="0"/>
        <v>0</v>
      </c>
      <c r="X25" s="82">
        <f t="shared" si="1"/>
        <v>0</v>
      </c>
    </row>
    <row r="26" spans="1:24" x14ac:dyDescent="0.25">
      <c r="A26" s="82">
        <v>24</v>
      </c>
      <c r="B26" s="83" t="str">
        <f>IF(Ocene!B29="","",Ocene!B29)</f>
        <v/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2">
        <f t="shared" si="0"/>
        <v>0</v>
      </c>
      <c r="X26" s="82">
        <f t="shared" si="1"/>
        <v>0</v>
      </c>
    </row>
    <row r="27" spans="1:24" x14ac:dyDescent="0.25">
      <c r="A27" s="82">
        <v>25</v>
      </c>
      <c r="B27" s="83" t="str">
        <f>IF(Ocene!B30="","",Ocene!B30)</f>
        <v/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2">
        <f t="shared" si="0"/>
        <v>0</v>
      </c>
      <c r="X27" s="82">
        <f t="shared" si="1"/>
        <v>0</v>
      </c>
    </row>
    <row r="28" spans="1:24" x14ac:dyDescent="0.25">
      <c r="A28" s="82">
        <v>26</v>
      </c>
      <c r="B28" s="83" t="str">
        <f>IF(Ocene!B31="","",Ocene!B31)</f>
        <v/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2">
        <f t="shared" si="0"/>
        <v>0</v>
      </c>
      <c r="X28" s="82">
        <f t="shared" si="1"/>
        <v>0</v>
      </c>
    </row>
    <row r="29" spans="1:24" x14ac:dyDescent="0.25">
      <c r="A29" s="82">
        <v>27</v>
      </c>
      <c r="B29" s="83" t="str">
        <f>IF(Ocene!B32="","",Ocene!B32)</f>
        <v/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2">
        <f t="shared" si="0"/>
        <v>0</v>
      </c>
      <c r="X29" s="82">
        <f t="shared" si="1"/>
        <v>0</v>
      </c>
    </row>
    <row r="30" spans="1:24" x14ac:dyDescent="0.25">
      <c r="A30" s="82">
        <v>28</v>
      </c>
      <c r="B30" s="83" t="str">
        <f>IF(Ocene!B33="","",Ocene!B33)</f>
        <v/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2">
        <f t="shared" si="0"/>
        <v>0</v>
      </c>
      <c r="X30" s="82">
        <f t="shared" si="1"/>
        <v>0</v>
      </c>
    </row>
    <row r="31" spans="1:24" x14ac:dyDescent="0.25">
      <c r="A31" s="82">
        <v>29</v>
      </c>
      <c r="B31" s="83" t="str">
        <f>IF(Ocene!B34="","",Ocene!B34)</f>
        <v/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2">
        <f t="shared" si="0"/>
        <v>0</v>
      </c>
      <c r="X31" s="82">
        <f t="shared" si="1"/>
        <v>0</v>
      </c>
    </row>
    <row r="32" spans="1:24" x14ac:dyDescent="0.25">
      <c r="A32" s="82">
        <v>30</v>
      </c>
      <c r="B32" s="83" t="str">
        <f>IF(Ocene!B35="","",Ocene!B35)</f>
        <v/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2">
        <f t="shared" si="0"/>
        <v>0</v>
      </c>
      <c r="X32" s="82">
        <f t="shared" si="1"/>
        <v>0</v>
      </c>
    </row>
    <row r="33" spans="1:24" x14ac:dyDescent="0.25">
      <c r="A33" s="82">
        <v>31</v>
      </c>
      <c r="B33" s="83" t="str">
        <f>IF(Ocene!B36="","",Ocene!B36)</f>
        <v/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2">
        <f t="shared" ref="W33:W38" si="2">SUM(C33,E33,G33,I33,K33,M33,O33,Q33,S33,U33)</f>
        <v>0</v>
      </c>
      <c r="X33" s="82">
        <f t="shared" ref="X33:X38" si="3">SUM(D33,F33,H33,J33,L33,N33,P33,R33,T33,V33)</f>
        <v>0</v>
      </c>
    </row>
    <row r="34" spans="1:24" x14ac:dyDescent="0.25">
      <c r="A34" s="82">
        <v>32</v>
      </c>
      <c r="B34" s="83" t="str">
        <f>IF(Ocene!B37="","",Ocene!B37)</f>
        <v/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2">
        <f t="shared" si="2"/>
        <v>0</v>
      </c>
      <c r="X34" s="82">
        <f t="shared" si="3"/>
        <v>0</v>
      </c>
    </row>
    <row r="35" spans="1:24" x14ac:dyDescent="0.25">
      <c r="A35" s="82">
        <v>33</v>
      </c>
      <c r="B35" s="83" t="str">
        <f>IF(Ocene!B38="","",Ocene!B38)</f>
        <v/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2">
        <f t="shared" si="2"/>
        <v>0</v>
      </c>
      <c r="X35" s="82">
        <f t="shared" si="3"/>
        <v>0</v>
      </c>
    </row>
    <row r="36" spans="1:24" x14ac:dyDescent="0.25">
      <c r="A36" s="82">
        <v>34</v>
      </c>
      <c r="B36" s="83" t="str">
        <f>IF(Ocene!B39="","",Ocene!B39)</f>
        <v/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2">
        <f t="shared" si="2"/>
        <v>0</v>
      </c>
      <c r="X36" s="82">
        <f t="shared" si="3"/>
        <v>0</v>
      </c>
    </row>
    <row r="37" spans="1:24" x14ac:dyDescent="0.25">
      <c r="A37" s="82">
        <v>35</v>
      </c>
      <c r="B37" s="83" t="str">
        <f>IF(Ocene!B40="","",Ocene!B40)</f>
        <v/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2">
        <f t="shared" si="2"/>
        <v>0</v>
      </c>
      <c r="X37" s="82">
        <f t="shared" si="3"/>
        <v>0</v>
      </c>
    </row>
    <row r="38" spans="1:24" x14ac:dyDescent="0.25">
      <c r="A38" s="82">
        <v>36</v>
      </c>
      <c r="B38" s="83" t="str">
        <f>IF(Ocene!B41="","",Ocene!B41)</f>
        <v/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2">
        <f t="shared" si="2"/>
        <v>0</v>
      </c>
      <c r="X38" s="82">
        <f t="shared" si="3"/>
        <v>0</v>
      </c>
    </row>
  </sheetData>
  <sheetProtection password="CA9D" sheet="1" objects="1" scenarios="1"/>
  <mergeCells count="13">
    <mergeCell ref="O1:P1"/>
    <mergeCell ref="Q1:R1"/>
    <mergeCell ref="S1:T1"/>
    <mergeCell ref="U1:V1"/>
    <mergeCell ref="W1:X1"/>
    <mergeCell ref="I1:J1"/>
    <mergeCell ref="K1:L1"/>
    <mergeCell ref="M1:N1"/>
    <mergeCell ref="A1:A2"/>
    <mergeCell ref="B1:B2"/>
    <mergeCell ref="C1:D1"/>
    <mergeCell ref="E1:F1"/>
    <mergeCell ref="G1:H1"/>
  </mergeCells>
  <pageMargins left="0.7" right="0.7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6"/>
  <sheetViews>
    <sheetView workbookViewId="0">
      <selection activeCell="B44" sqref="B44"/>
    </sheetView>
  </sheetViews>
  <sheetFormatPr defaultRowHeight="15.75" x14ac:dyDescent="0.25"/>
  <cols>
    <col min="1" max="1" width="23.75" customWidth="1"/>
    <col min="2" max="4" width="10.375" customWidth="1"/>
    <col min="6" max="6" width="23.75" customWidth="1"/>
    <col min="7" max="8" width="22.5" customWidth="1"/>
    <col min="9" max="9" width="22.75" customWidth="1"/>
    <col min="10" max="11" width="22.5" customWidth="1"/>
    <col min="12" max="13" width="22.75" customWidth="1"/>
  </cols>
  <sheetData>
    <row r="1" spans="1:13" x14ac:dyDescent="0.25">
      <c r="G1" t="s">
        <v>140</v>
      </c>
      <c r="H1" t="s">
        <v>140</v>
      </c>
      <c r="I1" t="s">
        <v>140</v>
      </c>
      <c r="J1" t="s">
        <v>146</v>
      </c>
      <c r="K1" t="s">
        <v>146</v>
      </c>
      <c r="L1" t="s">
        <v>146</v>
      </c>
      <c r="M1" t="s">
        <v>146</v>
      </c>
    </row>
    <row r="2" spans="1:13" x14ac:dyDescent="0.25">
      <c r="A2" t="s">
        <v>136</v>
      </c>
      <c r="B2" t="s">
        <v>133</v>
      </c>
      <c r="C2" t="s">
        <v>134</v>
      </c>
      <c r="D2" t="s">
        <v>135</v>
      </c>
      <c r="F2" t="s">
        <v>138</v>
      </c>
      <c r="G2" s="50" t="s">
        <v>139</v>
      </c>
      <c r="H2" s="50" t="s">
        <v>144</v>
      </c>
      <c r="I2" s="50" t="s">
        <v>145</v>
      </c>
      <c r="J2" s="50" t="s">
        <v>150</v>
      </c>
      <c r="K2" s="50" t="s">
        <v>151</v>
      </c>
      <c r="L2" s="50" t="s">
        <v>153</v>
      </c>
      <c r="M2" s="50" t="s">
        <v>152</v>
      </c>
    </row>
    <row r="3" spans="1:13" x14ac:dyDescent="0.25">
      <c r="A3">
        <f>Ocene!B6</f>
        <v>0</v>
      </c>
      <c r="B3">
        <f>Ocene!AK6</f>
        <v>0</v>
      </c>
      <c r="C3">
        <f>Ocene!AL6</f>
        <v>0</v>
      </c>
      <c r="D3">
        <f>Ocene!AM6</f>
        <v>0</v>
      </c>
      <c r="F3" t="str">
        <f>IF(A3=0,"",IF(B3=0," "&amp;A3&amp;" ",""))</f>
        <v/>
      </c>
      <c r="G3" t="str">
        <f>IF(AND(C3&gt;0,C3&lt;=25)," "&amp;A3&amp;" ("&amp;C3&amp;")","")</f>
        <v/>
      </c>
      <c r="H3" s="51" t="str">
        <f>IF(AND(C3&gt;25,C3&lt;Ocene!$AP$41)," "&amp;A3&amp;" ("&amp;C3&amp;")","")</f>
        <v/>
      </c>
      <c r="I3" t="str">
        <f>IF(C3&gt;=Ocene!$AP$41," "&amp;A3&amp;" ("&amp;C3&amp;")","")</f>
        <v/>
      </c>
      <c r="J3" t="str">
        <f>IF(AND(D3&gt;0,D3&lt;8)," "&amp;A3&amp;" ("&amp;D3&amp;")","")</f>
        <v/>
      </c>
      <c r="K3" t="str">
        <f>IF(AND(D3&gt;8,D3&lt;18)," "&amp;A3&amp;" ("&amp;D3&amp;")","")</f>
        <v/>
      </c>
      <c r="L3" t="str">
        <f>IF(AND(D3&gt;17,D3&lt;25)," "&amp;A3&amp;" ("&amp;D3&amp;")","")</f>
        <v/>
      </c>
      <c r="M3" t="str">
        <f>IF(D3&gt;=25," "&amp;A3&amp;" ("&amp;D3&amp;")","")</f>
        <v/>
      </c>
    </row>
    <row r="4" spans="1:13" x14ac:dyDescent="0.25">
      <c r="A4">
        <f>Ocene!B7</f>
        <v>0</v>
      </c>
      <c r="B4">
        <f>Ocene!AK7</f>
        <v>0</v>
      </c>
      <c r="C4">
        <f>Ocene!AL7</f>
        <v>0</v>
      </c>
      <c r="D4">
        <f>Ocene!AM7</f>
        <v>0</v>
      </c>
      <c r="F4" t="str">
        <f t="shared" ref="F4:F38" si="0">IF(A4=0,"",IF(B4=0," "&amp;A4&amp;" ",""))</f>
        <v/>
      </c>
      <c r="G4" t="str">
        <f t="shared" ref="G4:G38" si="1">IF(AND(C4&gt;0,C4&lt;=25)," "&amp;A4&amp;" ("&amp;C4&amp;")","")</f>
        <v/>
      </c>
      <c r="H4" s="51" t="str">
        <f>IF(AND(C4&gt;25,C4&lt;Ocene!$AP$41)," "&amp;A4&amp;" ("&amp;C4&amp;")","")</f>
        <v/>
      </c>
      <c r="I4" t="str">
        <f>IF(C4&gt;=Ocene!$AP$41," "&amp;A4&amp;" ("&amp;C4&amp;")","")</f>
        <v/>
      </c>
      <c r="J4" t="str">
        <f t="shared" ref="J4:J38" si="2">IF(AND(D4&gt;0,D4&lt;8)," "&amp;A4&amp;" ("&amp;D4&amp;")","")</f>
        <v/>
      </c>
      <c r="K4" t="str">
        <f t="shared" ref="K4:K38" si="3">IF(AND(D4&gt;8,D4&lt;18)," "&amp;A4&amp;" ("&amp;D4&amp;")","")</f>
        <v/>
      </c>
      <c r="L4" t="str">
        <f t="shared" ref="L4:L38" si="4">IF(AND(D4&gt;17,D4&lt;25)," "&amp;A4&amp;" ("&amp;D4&amp;")","")</f>
        <v/>
      </c>
      <c r="M4" t="str">
        <f t="shared" ref="M4:M38" si="5">IF(D4&gt;=25," "&amp;A4&amp;" ("&amp;D4&amp;")","")</f>
        <v/>
      </c>
    </row>
    <row r="5" spans="1:13" x14ac:dyDescent="0.25">
      <c r="A5">
        <f>Ocene!B8</f>
        <v>0</v>
      </c>
      <c r="B5">
        <f>Ocene!AK8</f>
        <v>0</v>
      </c>
      <c r="C5">
        <f>Ocene!AL8</f>
        <v>0</v>
      </c>
      <c r="D5">
        <f>Ocene!AM8</f>
        <v>0</v>
      </c>
      <c r="F5" t="str">
        <f t="shared" si="0"/>
        <v/>
      </c>
      <c r="G5" t="str">
        <f t="shared" si="1"/>
        <v/>
      </c>
      <c r="H5" s="51" t="str">
        <f>IF(AND(C5&gt;25,C5&lt;Ocene!$AP$41)," "&amp;A5&amp;" ("&amp;C5&amp;")","")</f>
        <v/>
      </c>
      <c r="I5" t="str">
        <f>IF(C5&gt;=Ocene!$AP$41," "&amp;A5&amp;" ("&amp;C5&amp;")","")</f>
        <v/>
      </c>
      <c r="J5" t="str">
        <f t="shared" si="2"/>
        <v/>
      </c>
      <c r="K5" t="str">
        <f t="shared" si="3"/>
        <v/>
      </c>
      <c r="L5" t="str">
        <f t="shared" si="4"/>
        <v/>
      </c>
      <c r="M5" t="str">
        <f t="shared" si="5"/>
        <v/>
      </c>
    </row>
    <row r="6" spans="1:13" x14ac:dyDescent="0.25">
      <c r="A6">
        <f>Ocene!B9</f>
        <v>0</v>
      </c>
      <c r="B6">
        <f>Ocene!AK9</f>
        <v>0</v>
      </c>
      <c r="C6">
        <f>Ocene!AL9</f>
        <v>0</v>
      </c>
      <c r="D6">
        <f>Ocene!AM9</f>
        <v>0</v>
      </c>
      <c r="F6" t="str">
        <f t="shared" si="0"/>
        <v/>
      </c>
      <c r="G6" t="str">
        <f t="shared" si="1"/>
        <v/>
      </c>
      <c r="H6" s="51" t="str">
        <f>IF(AND(C6&gt;25,C6&lt;Ocene!$AP$41)," "&amp;A6&amp;" ("&amp;C6&amp;")","")</f>
        <v/>
      </c>
      <c r="I6" t="str">
        <f>IF(C6&gt;=Ocene!$AP$41," "&amp;A6&amp;" ("&amp;C6&amp;")","")</f>
        <v/>
      </c>
      <c r="J6" t="str">
        <f t="shared" si="2"/>
        <v/>
      </c>
      <c r="K6" t="str">
        <f t="shared" si="3"/>
        <v/>
      </c>
      <c r="L6" t="str">
        <f t="shared" si="4"/>
        <v/>
      </c>
      <c r="M6" t="str">
        <f t="shared" si="5"/>
        <v/>
      </c>
    </row>
    <row r="7" spans="1:13" x14ac:dyDescent="0.25">
      <c r="A7">
        <f>Ocene!B10</f>
        <v>0</v>
      </c>
      <c r="B7">
        <f>Ocene!AK10</f>
        <v>0</v>
      </c>
      <c r="C7">
        <f>Ocene!AL10</f>
        <v>0</v>
      </c>
      <c r="D7">
        <f>Ocene!AM10</f>
        <v>0</v>
      </c>
      <c r="F7" t="str">
        <f t="shared" si="0"/>
        <v/>
      </c>
      <c r="G7" t="str">
        <f t="shared" si="1"/>
        <v/>
      </c>
      <c r="H7" s="51" t="str">
        <f>IF(AND(C7&gt;25,C7&lt;Ocene!$AP$41)," "&amp;A7&amp;" ("&amp;C7&amp;")","")</f>
        <v/>
      </c>
      <c r="I7" t="str">
        <f>IF(C7&gt;=Ocene!$AP$41," "&amp;A7&amp;" ("&amp;C7&amp;")","")</f>
        <v/>
      </c>
      <c r="J7" t="str">
        <f t="shared" si="2"/>
        <v/>
      </c>
      <c r="K7" t="str">
        <f t="shared" si="3"/>
        <v/>
      </c>
      <c r="L7" t="str">
        <f t="shared" si="4"/>
        <v/>
      </c>
      <c r="M7" t="str">
        <f t="shared" si="5"/>
        <v/>
      </c>
    </row>
    <row r="8" spans="1:13" x14ac:dyDescent="0.25">
      <c r="A8">
        <f>Ocene!B11</f>
        <v>0</v>
      </c>
      <c r="B8">
        <f>Ocene!AK11</f>
        <v>0</v>
      </c>
      <c r="C8">
        <f>Ocene!AL11</f>
        <v>0</v>
      </c>
      <c r="D8">
        <f>Ocene!AM11</f>
        <v>0</v>
      </c>
      <c r="F8" t="str">
        <f t="shared" si="0"/>
        <v/>
      </c>
      <c r="G8" t="str">
        <f t="shared" si="1"/>
        <v/>
      </c>
      <c r="H8" s="51" t="str">
        <f>IF(AND(C8&gt;25,C8&lt;Ocene!$AP$41)," "&amp;A8&amp;" ("&amp;C8&amp;")","")</f>
        <v/>
      </c>
      <c r="I8" t="str">
        <f>IF(C8&gt;=Ocene!$AP$41," "&amp;A8&amp;" ("&amp;C8&amp;")","")</f>
        <v/>
      </c>
      <c r="J8" t="str">
        <f t="shared" si="2"/>
        <v/>
      </c>
      <c r="K8" t="str">
        <f t="shared" si="3"/>
        <v/>
      </c>
      <c r="L8" t="str">
        <f t="shared" si="4"/>
        <v/>
      </c>
      <c r="M8" t="str">
        <f t="shared" si="5"/>
        <v/>
      </c>
    </row>
    <row r="9" spans="1:13" x14ac:dyDescent="0.25">
      <c r="A9">
        <f>Ocene!B12</f>
        <v>0</v>
      </c>
      <c r="B9">
        <f>Ocene!AK12</f>
        <v>0</v>
      </c>
      <c r="C9">
        <f>Ocene!AL12</f>
        <v>0</v>
      </c>
      <c r="D9">
        <f>Ocene!AM12</f>
        <v>0</v>
      </c>
      <c r="F9" t="str">
        <f t="shared" si="0"/>
        <v/>
      </c>
      <c r="G9" t="str">
        <f t="shared" si="1"/>
        <v/>
      </c>
      <c r="H9" s="51" t="str">
        <f>IF(AND(C9&gt;25,C9&lt;Ocene!$AP$41)," "&amp;A9&amp;" ("&amp;C9&amp;")","")</f>
        <v/>
      </c>
      <c r="I9" t="str">
        <f>IF(C9&gt;=Ocene!$AP$41," "&amp;A9&amp;" ("&amp;C9&amp;")","")</f>
        <v/>
      </c>
      <c r="J9" t="str">
        <f t="shared" si="2"/>
        <v/>
      </c>
      <c r="K9" t="str">
        <f t="shared" si="3"/>
        <v/>
      </c>
      <c r="L9" t="str">
        <f t="shared" si="4"/>
        <v/>
      </c>
      <c r="M9" t="str">
        <f t="shared" si="5"/>
        <v/>
      </c>
    </row>
    <row r="10" spans="1:13" x14ac:dyDescent="0.25">
      <c r="A10">
        <f>Ocene!B13</f>
        <v>0</v>
      </c>
      <c r="B10">
        <f>Ocene!AK13</f>
        <v>0</v>
      </c>
      <c r="C10">
        <f>Ocene!AL13</f>
        <v>0</v>
      </c>
      <c r="D10">
        <f>Ocene!AM13</f>
        <v>0</v>
      </c>
      <c r="F10" t="str">
        <f t="shared" si="0"/>
        <v/>
      </c>
      <c r="G10" t="str">
        <f t="shared" si="1"/>
        <v/>
      </c>
      <c r="H10" s="51" t="str">
        <f>IF(AND(C10&gt;25,C10&lt;Ocene!$AP$41)," "&amp;A10&amp;" ("&amp;C10&amp;")","")</f>
        <v/>
      </c>
      <c r="I10" t="str">
        <f>IF(C10&gt;=Ocene!$AP$41," "&amp;A10&amp;" ("&amp;C10&amp;")","")</f>
        <v/>
      </c>
      <c r="J10" t="str">
        <f t="shared" si="2"/>
        <v/>
      </c>
      <c r="K10" t="str">
        <f t="shared" si="3"/>
        <v/>
      </c>
      <c r="L10" t="str">
        <f t="shared" si="4"/>
        <v/>
      </c>
      <c r="M10" t="str">
        <f t="shared" si="5"/>
        <v/>
      </c>
    </row>
    <row r="11" spans="1:13" x14ac:dyDescent="0.25">
      <c r="A11">
        <f>Ocene!B14</f>
        <v>0</v>
      </c>
      <c r="B11">
        <f>Ocene!AK14</f>
        <v>0</v>
      </c>
      <c r="C11">
        <f>Ocene!AL14</f>
        <v>0</v>
      </c>
      <c r="D11">
        <f>Ocene!AM14</f>
        <v>0</v>
      </c>
      <c r="F11" t="str">
        <f t="shared" si="0"/>
        <v/>
      </c>
      <c r="G11" t="str">
        <f t="shared" si="1"/>
        <v/>
      </c>
      <c r="H11" s="51" t="str">
        <f>IF(AND(C11&gt;25,C11&lt;Ocene!$AP$41)," "&amp;A11&amp;" ("&amp;C11&amp;")","")</f>
        <v/>
      </c>
      <c r="I11" t="str">
        <f>IF(C11&gt;=Ocene!$AP$41," "&amp;A11&amp;" ("&amp;C11&amp;")","")</f>
        <v/>
      </c>
      <c r="J11" t="str">
        <f t="shared" si="2"/>
        <v/>
      </c>
      <c r="K11" t="str">
        <f t="shared" si="3"/>
        <v/>
      </c>
      <c r="L11" t="str">
        <f t="shared" si="4"/>
        <v/>
      </c>
      <c r="M11" t="str">
        <f t="shared" si="5"/>
        <v/>
      </c>
    </row>
    <row r="12" spans="1:13" x14ac:dyDescent="0.25">
      <c r="A12">
        <f>Ocene!B15</f>
        <v>0</v>
      </c>
      <c r="B12">
        <f>Ocene!AK15</f>
        <v>0</v>
      </c>
      <c r="C12">
        <f>Ocene!AL15</f>
        <v>0</v>
      </c>
      <c r="D12">
        <f>Ocene!AM15</f>
        <v>0</v>
      </c>
      <c r="F12" t="str">
        <f t="shared" si="0"/>
        <v/>
      </c>
      <c r="G12" t="str">
        <f t="shared" si="1"/>
        <v/>
      </c>
      <c r="H12" s="51" t="str">
        <f>IF(AND(C12&gt;25,C12&lt;Ocene!$AP$41)," "&amp;A12&amp;" ("&amp;C12&amp;")","")</f>
        <v/>
      </c>
      <c r="I12" t="str">
        <f>IF(C12&gt;=Ocene!$AP$41," "&amp;A12&amp;" ("&amp;C12&amp;")","")</f>
        <v/>
      </c>
      <c r="J12" t="str">
        <f t="shared" si="2"/>
        <v/>
      </c>
      <c r="K12" t="str">
        <f t="shared" si="3"/>
        <v/>
      </c>
      <c r="L12" t="str">
        <f t="shared" si="4"/>
        <v/>
      </c>
      <c r="M12" t="str">
        <f t="shared" si="5"/>
        <v/>
      </c>
    </row>
    <row r="13" spans="1:13" x14ac:dyDescent="0.25">
      <c r="A13">
        <f>Ocene!B16</f>
        <v>0</v>
      </c>
      <c r="B13">
        <f>Ocene!AK16</f>
        <v>0</v>
      </c>
      <c r="C13">
        <f>Ocene!AL16</f>
        <v>0</v>
      </c>
      <c r="D13">
        <f>Ocene!AM16</f>
        <v>0</v>
      </c>
      <c r="F13" t="str">
        <f t="shared" si="0"/>
        <v/>
      </c>
      <c r="G13" t="str">
        <f t="shared" si="1"/>
        <v/>
      </c>
      <c r="H13" s="51" t="str">
        <f>IF(AND(C13&gt;25,C13&lt;Ocene!$AP$41)," "&amp;A13&amp;" ("&amp;C13&amp;")","")</f>
        <v/>
      </c>
      <c r="I13" t="str">
        <f>IF(C13&gt;=Ocene!$AP$41," "&amp;A13&amp;" ("&amp;C13&amp;")","")</f>
        <v/>
      </c>
      <c r="J13" t="str">
        <f t="shared" si="2"/>
        <v/>
      </c>
      <c r="K13" t="str">
        <f t="shared" si="3"/>
        <v/>
      </c>
      <c r="L13" t="str">
        <f t="shared" si="4"/>
        <v/>
      </c>
      <c r="M13" t="str">
        <f t="shared" si="5"/>
        <v/>
      </c>
    </row>
    <row r="14" spans="1:13" x14ac:dyDescent="0.25">
      <c r="A14">
        <f>Ocene!B17</f>
        <v>0</v>
      </c>
      <c r="B14">
        <f>Ocene!AK17</f>
        <v>0</v>
      </c>
      <c r="C14">
        <f>Ocene!AL17</f>
        <v>0</v>
      </c>
      <c r="D14">
        <f>Ocene!AM17</f>
        <v>0</v>
      </c>
      <c r="F14" t="str">
        <f t="shared" si="0"/>
        <v/>
      </c>
      <c r="G14" t="str">
        <f t="shared" si="1"/>
        <v/>
      </c>
      <c r="H14" s="51" t="str">
        <f>IF(AND(C14&gt;25,C14&lt;Ocene!$AP$41)," "&amp;A14&amp;" ("&amp;C14&amp;")","")</f>
        <v/>
      </c>
      <c r="I14" t="str">
        <f>IF(C14&gt;=Ocene!$AP$41," "&amp;A14&amp;" ("&amp;C14&amp;")","")</f>
        <v/>
      </c>
      <c r="J14" t="str">
        <f t="shared" si="2"/>
        <v/>
      </c>
      <c r="K14" t="str">
        <f t="shared" si="3"/>
        <v/>
      </c>
      <c r="L14" t="str">
        <f t="shared" si="4"/>
        <v/>
      </c>
      <c r="M14" t="str">
        <f t="shared" si="5"/>
        <v/>
      </c>
    </row>
    <row r="15" spans="1:13" x14ac:dyDescent="0.25">
      <c r="A15">
        <f>Ocene!B18</f>
        <v>0</v>
      </c>
      <c r="B15">
        <f>Ocene!AK18</f>
        <v>0</v>
      </c>
      <c r="C15">
        <f>Ocene!AL18</f>
        <v>0</v>
      </c>
      <c r="D15">
        <f>Ocene!AM18</f>
        <v>0</v>
      </c>
      <c r="F15" t="str">
        <f t="shared" si="0"/>
        <v/>
      </c>
      <c r="G15" t="str">
        <f t="shared" si="1"/>
        <v/>
      </c>
      <c r="H15" s="51" t="str">
        <f>IF(AND(C15&gt;25,C15&lt;Ocene!$AP$41)," "&amp;A15&amp;" ("&amp;C15&amp;")","")</f>
        <v/>
      </c>
      <c r="I15" t="str">
        <f>IF(C15&gt;=Ocene!$AP$41," "&amp;A15&amp;" ("&amp;C15&amp;")","")</f>
        <v/>
      </c>
      <c r="J15" t="str">
        <f t="shared" si="2"/>
        <v/>
      </c>
      <c r="K15" t="str">
        <f t="shared" si="3"/>
        <v/>
      </c>
      <c r="L15" t="str">
        <f t="shared" si="4"/>
        <v/>
      </c>
      <c r="M15" t="str">
        <f t="shared" si="5"/>
        <v/>
      </c>
    </row>
    <row r="16" spans="1:13" x14ac:dyDescent="0.25">
      <c r="A16">
        <f>Ocene!B19</f>
        <v>0</v>
      </c>
      <c r="B16">
        <f>Ocene!AK19</f>
        <v>0</v>
      </c>
      <c r="C16">
        <f>Ocene!AL19</f>
        <v>0</v>
      </c>
      <c r="D16">
        <f>Ocene!AM19</f>
        <v>0</v>
      </c>
      <c r="F16" t="str">
        <f t="shared" si="0"/>
        <v/>
      </c>
      <c r="G16" t="str">
        <f t="shared" si="1"/>
        <v/>
      </c>
      <c r="H16" s="51" t="str">
        <f>IF(AND(C16&gt;25,C16&lt;Ocene!$AP$41)," "&amp;A16&amp;" ("&amp;C16&amp;")","")</f>
        <v/>
      </c>
      <c r="I16" t="str">
        <f>IF(C16&gt;=Ocene!$AP$41," "&amp;A16&amp;" ("&amp;C16&amp;")","")</f>
        <v/>
      </c>
      <c r="J16" t="str">
        <f t="shared" si="2"/>
        <v/>
      </c>
      <c r="K16" t="str">
        <f t="shared" si="3"/>
        <v/>
      </c>
      <c r="L16" t="str">
        <f t="shared" si="4"/>
        <v/>
      </c>
      <c r="M16" t="str">
        <f t="shared" si="5"/>
        <v/>
      </c>
    </row>
    <row r="17" spans="1:13" x14ac:dyDescent="0.25">
      <c r="A17">
        <f>Ocene!B20</f>
        <v>0</v>
      </c>
      <c r="B17">
        <f>Ocene!AK20</f>
        <v>0</v>
      </c>
      <c r="C17">
        <f>Ocene!AL20</f>
        <v>0</v>
      </c>
      <c r="D17">
        <f>Ocene!AM20</f>
        <v>0</v>
      </c>
      <c r="F17" t="str">
        <f t="shared" si="0"/>
        <v/>
      </c>
      <c r="G17" t="str">
        <f t="shared" si="1"/>
        <v/>
      </c>
      <c r="H17" s="51" t="str">
        <f>IF(AND(C17&gt;25,C17&lt;Ocene!$AP$41)," "&amp;A17&amp;" ("&amp;C17&amp;")","")</f>
        <v/>
      </c>
      <c r="I17" t="str">
        <f>IF(C17&gt;=Ocene!$AP$41," "&amp;A17&amp;" ("&amp;C17&amp;")","")</f>
        <v/>
      </c>
      <c r="J17" t="str">
        <f t="shared" si="2"/>
        <v/>
      </c>
      <c r="K17" t="str">
        <f t="shared" si="3"/>
        <v/>
      </c>
      <c r="L17" t="str">
        <f t="shared" si="4"/>
        <v/>
      </c>
      <c r="M17" t="str">
        <f t="shared" si="5"/>
        <v/>
      </c>
    </row>
    <row r="18" spans="1:13" x14ac:dyDescent="0.25">
      <c r="A18">
        <f>Ocene!B21</f>
        <v>0</v>
      </c>
      <c r="B18">
        <f>Ocene!AK21</f>
        <v>0</v>
      </c>
      <c r="C18">
        <f>Ocene!AL21</f>
        <v>0</v>
      </c>
      <c r="D18">
        <f>Ocene!AM21</f>
        <v>0</v>
      </c>
      <c r="F18" t="str">
        <f t="shared" si="0"/>
        <v/>
      </c>
      <c r="G18" t="str">
        <f t="shared" si="1"/>
        <v/>
      </c>
      <c r="H18" s="51" t="str">
        <f>IF(AND(C18&gt;25,C18&lt;Ocene!$AP$41)," "&amp;A18&amp;" ("&amp;C18&amp;")","")</f>
        <v/>
      </c>
      <c r="I18" t="str">
        <f>IF(C18&gt;=Ocene!$AP$41," "&amp;A18&amp;" ("&amp;C18&amp;")","")</f>
        <v/>
      </c>
      <c r="J18" t="str">
        <f t="shared" si="2"/>
        <v/>
      </c>
      <c r="K18" t="str">
        <f t="shared" si="3"/>
        <v/>
      </c>
      <c r="L18" t="str">
        <f t="shared" si="4"/>
        <v/>
      </c>
      <c r="M18" t="str">
        <f t="shared" si="5"/>
        <v/>
      </c>
    </row>
    <row r="19" spans="1:13" x14ac:dyDescent="0.25">
      <c r="A19">
        <f>Ocene!B22</f>
        <v>0</v>
      </c>
      <c r="B19">
        <f>Ocene!AK22</f>
        <v>0</v>
      </c>
      <c r="C19">
        <f>Ocene!AL22</f>
        <v>0</v>
      </c>
      <c r="D19">
        <f>Ocene!AM22</f>
        <v>0</v>
      </c>
      <c r="F19" t="str">
        <f t="shared" si="0"/>
        <v/>
      </c>
      <c r="G19" t="str">
        <f t="shared" si="1"/>
        <v/>
      </c>
      <c r="H19" s="51" t="str">
        <f>IF(AND(C19&gt;25,C19&lt;Ocene!$AP$41)," "&amp;A19&amp;" ("&amp;C19&amp;")","")</f>
        <v/>
      </c>
      <c r="I19" t="str">
        <f>IF(C19&gt;=Ocene!$AP$41," "&amp;A19&amp;" ("&amp;C19&amp;")","")</f>
        <v/>
      </c>
      <c r="J19" t="str">
        <f t="shared" si="2"/>
        <v/>
      </c>
      <c r="K19" t="str">
        <f t="shared" si="3"/>
        <v/>
      </c>
      <c r="L19" t="str">
        <f t="shared" si="4"/>
        <v/>
      </c>
      <c r="M19" t="str">
        <f t="shared" si="5"/>
        <v/>
      </c>
    </row>
    <row r="20" spans="1:13" x14ac:dyDescent="0.25">
      <c r="A20">
        <f>Ocene!B23</f>
        <v>0</v>
      </c>
      <c r="B20">
        <f>Ocene!AK23</f>
        <v>0</v>
      </c>
      <c r="C20">
        <f>Ocene!AL23</f>
        <v>0</v>
      </c>
      <c r="D20">
        <f>Ocene!AM23</f>
        <v>0</v>
      </c>
      <c r="F20" t="str">
        <f t="shared" si="0"/>
        <v/>
      </c>
      <c r="G20" t="str">
        <f t="shared" si="1"/>
        <v/>
      </c>
      <c r="H20" s="51" t="str">
        <f>IF(AND(C20&gt;25,C20&lt;Ocene!$AP$41)," "&amp;A20&amp;" ("&amp;C20&amp;")","")</f>
        <v/>
      </c>
      <c r="I20" t="str">
        <f>IF(C20&gt;=Ocene!$AP$41," "&amp;A20&amp;" ("&amp;C20&amp;")","")</f>
        <v/>
      </c>
      <c r="J20" t="str">
        <f t="shared" si="2"/>
        <v/>
      </c>
      <c r="K20" t="str">
        <f t="shared" si="3"/>
        <v/>
      </c>
      <c r="L20" t="str">
        <f t="shared" si="4"/>
        <v/>
      </c>
      <c r="M20" t="str">
        <f t="shared" si="5"/>
        <v/>
      </c>
    </row>
    <row r="21" spans="1:13" x14ac:dyDescent="0.25">
      <c r="A21">
        <f>Ocene!B24</f>
        <v>0</v>
      </c>
      <c r="B21">
        <f>Ocene!AK24</f>
        <v>0</v>
      </c>
      <c r="C21">
        <f>Ocene!AL24</f>
        <v>0</v>
      </c>
      <c r="D21">
        <f>Ocene!AM24</f>
        <v>0</v>
      </c>
      <c r="F21" t="str">
        <f t="shared" si="0"/>
        <v/>
      </c>
      <c r="G21" t="str">
        <f t="shared" si="1"/>
        <v/>
      </c>
      <c r="H21" s="51" t="str">
        <f>IF(AND(C21&gt;25,C21&lt;Ocene!$AP$41)," "&amp;A21&amp;" ("&amp;C21&amp;")","")</f>
        <v/>
      </c>
      <c r="I21" t="str">
        <f>IF(C21&gt;=Ocene!$AP$41," "&amp;A21&amp;" ("&amp;C21&amp;")","")</f>
        <v/>
      </c>
      <c r="J21" t="str">
        <f t="shared" si="2"/>
        <v/>
      </c>
      <c r="K21" t="str">
        <f t="shared" si="3"/>
        <v/>
      </c>
      <c r="L21" t="str">
        <f t="shared" si="4"/>
        <v/>
      </c>
      <c r="M21" t="str">
        <f t="shared" si="5"/>
        <v/>
      </c>
    </row>
    <row r="22" spans="1:13" x14ac:dyDescent="0.25">
      <c r="A22">
        <f>Ocene!B25</f>
        <v>0</v>
      </c>
      <c r="B22">
        <f>Ocene!AK25</f>
        <v>0</v>
      </c>
      <c r="C22">
        <f>Ocene!AL25</f>
        <v>0</v>
      </c>
      <c r="D22">
        <f>Ocene!AM25</f>
        <v>0</v>
      </c>
      <c r="F22" t="str">
        <f t="shared" si="0"/>
        <v/>
      </c>
      <c r="G22" t="str">
        <f t="shared" si="1"/>
        <v/>
      </c>
      <c r="H22" s="51" t="str">
        <f>IF(AND(C22&gt;25,C22&lt;Ocene!$AP$41)," "&amp;A22&amp;" ("&amp;C22&amp;")","")</f>
        <v/>
      </c>
      <c r="I22" t="str">
        <f>IF(C22&gt;=Ocene!$AP$41," "&amp;A22&amp;" ("&amp;C22&amp;")","")</f>
        <v/>
      </c>
      <c r="J22" t="str">
        <f t="shared" si="2"/>
        <v/>
      </c>
      <c r="K22" t="str">
        <f t="shared" si="3"/>
        <v/>
      </c>
      <c r="L22" t="str">
        <f t="shared" si="4"/>
        <v/>
      </c>
      <c r="M22" t="str">
        <f t="shared" si="5"/>
        <v/>
      </c>
    </row>
    <row r="23" spans="1:13" x14ac:dyDescent="0.25">
      <c r="A23">
        <f>Ocene!B26</f>
        <v>0</v>
      </c>
      <c r="B23">
        <f>Ocene!AK26</f>
        <v>0</v>
      </c>
      <c r="C23">
        <f>Ocene!AL26</f>
        <v>0</v>
      </c>
      <c r="D23">
        <f>Ocene!AM26</f>
        <v>0</v>
      </c>
      <c r="F23" t="str">
        <f t="shared" si="0"/>
        <v/>
      </c>
      <c r="G23" t="str">
        <f t="shared" si="1"/>
        <v/>
      </c>
      <c r="H23" s="51" t="str">
        <f>IF(AND(C23&gt;25,C23&lt;Ocene!$AP$41)," "&amp;A23&amp;" ("&amp;C23&amp;")","")</f>
        <v/>
      </c>
      <c r="I23" t="str">
        <f>IF(C23&gt;=Ocene!$AP$41," "&amp;A23&amp;" ("&amp;C23&amp;")","")</f>
        <v/>
      </c>
      <c r="J23" t="str">
        <f t="shared" si="2"/>
        <v/>
      </c>
      <c r="K23" t="str">
        <f t="shared" si="3"/>
        <v/>
      </c>
      <c r="L23" t="str">
        <f t="shared" si="4"/>
        <v/>
      </c>
      <c r="M23" t="str">
        <f t="shared" si="5"/>
        <v/>
      </c>
    </row>
    <row r="24" spans="1:13" x14ac:dyDescent="0.25">
      <c r="A24">
        <f>Ocene!B27</f>
        <v>0</v>
      </c>
      <c r="B24">
        <f>Ocene!AK27</f>
        <v>0</v>
      </c>
      <c r="C24">
        <f>Ocene!AL27</f>
        <v>0</v>
      </c>
      <c r="D24">
        <f>Ocene!AM27</f>
        <v>0</v>
      </c>
      <c r="F24" t="str">
        <f t="shared" si="0"/>
        <v/>
      </c>
      <c r="G24" t="str">
        <f t="shared" si="1"/>
        <v/>
      </c>
      <c r="H24" s="51" t="str">
        <f>IF(AND(C24&gt;25,C24&lt;Ocene!$AP$41)," "&amp;A24&amp;" ("&amp;C24&amp;")","")</f>
        <v/>
      </c>
      <c r="I24" t="str">
        <f>IF(C24&gt;=Ocene!$AP$41," "&amp;A24&amp;" ("&amp;C24&amp;")","")</f>
        <v/>
      </c>
      <c r="J24" t="str">
        <f t="shared" si="2"/>
        <v/>
      </c>
      <c r="K24" t="str">
        <f t="shared" si="3"/>
        <v/>
      </c>
      <c r="L24" t="str">
        <f t="shared" si="4"/>
        <v/>
      </c>
      <c r="M24" t="str">
        <f t="shared" si="5"/>
        <v/>
      </c>
    </row>
    <row r="25" spans="1:13" x14ac:dyDescent="0.25">
      <c r="A25">
        <f>Ocene!B28</f>
        <v>0</v>
      </c>
      <c r="B25">
        <f>Ocene!AK28</f>
        <v>0</v>
      </c>
      <c r="C25">
        <f>Ocene!AL28</f>
        <v>0</v>
      </c>
      <c r="D25">
        <f>Ocene!AM28</f>
        <v>0</v>
      </c>
      <c r="F25" t="str">
        <f t="shared" si="0"/>
        <v/>
      </c>
      <c r="G25" t="str">
        <f t="shared" si="1"/>
        <v/>
      </c>
      <c r="H25" s="51" t="str">
        <f>IF(AND(C25&gt;25,C25&lt;Ocene!$AP$41)," "&amp;A25&amp;" ("&amp;C25&amp;")","")</f>
        <v/>
      </c>
      <c r="I25" t="str">
        <f>IF(C25&gt;=Ocene!$AP$41," "&amp;A25&amp;" ("&amp;C25&amp;")","")</f>
        <v/>
      </c>
      <c r="J25" t="str">
        <f t="shared" si="2"/>
        <v/>
      </c>
      <c r="K25" t="str">
        <f t="shared" si="3"/>
        <v/>
      </c>
      <c r="L25" t="str">
        <f t="shared" si="4"/>
        <v/>
      </c>
      <c r="M25" t="str">
        <f t="shared" si="5"/>
        <v/>
      </c>
    </row>
    <row r="26" spans="1:13" x14ac:dyDescent="0.25">
      <c r="A26">
        <f>Ocene!B29</f>
        <v>0</v>
      </c>
      <c r="B26">
        <f>Ocene!AK29</f>
        <v>0</v>
      </c>
      <c r="C26">
        <f>Ocene!AL29</f>
        <v>0</v>
      </c>
      <c r="D26">
        <f>Ocene!AM29</f>
        <v>0</v>
      </c>
      <c r="F26" t="str">
        <f t="shared" si="0"/>
        <v/>
      </c>
      <c r="G26" t="str">
        <f t="shared" si="1"/>
        <v/>
      </c>
      <c r="H26" s="51" t="str">
        <f>IF(AND(C26&gt;25,C26&lt;Ocene!$AP$41)," "&amp;A26&amp;" ("&amp;C26&amp;")","")</f>
        <v/>
      </c>
      <c r="I26" t="str">
        <f>IF(C26&gt;=Ocene!$AP$41," "&amp;A26&amp;" ("&amp;C26&amp;")","")</f>
        <v/>
      </c>
      <c r="J26" t="str">
        <f t="shared" si="2"/>
        <v/>
      </c>
      <c r="K26" t="str">
        <f t="shared" si="3"/>
        <v/>
      </c>
      <c r="L26" t="str">
        <f t="shared" si="4"/>
        <v/>
      </c>
      <c r="M26" t="str">
        <f t="shared" si="5"/>
        <v/>
      </c>
    </row>
    <row r="27" spans="1:13" x14ac:dyDescent="0.25">
      <c r="A27">
        <f>Ocene!B30</f>
        <v>0</v>
      </c>
      <c r="B27">
        <f>Ocene!AK30</f>
        <v>0</v>
      </c>
      <c r="C27">
        <f>Ocene!AL30</f>
        <v>0</v>
      </c>
      <c r="D27">
        <f>Ocene!AM30</f>
        <v>0</v>
      </c>
      <c r="F27" t="str">
        <f t="shared" si="0"/>
        <v/>
      </c>
      <c r="G27" t="str">
        <f t="shared" si="1"/>
        <v/>
      </c>
      <c r="H27" s="51" t="str">
        <f>IF(AND(C27&gt;25,C27&lt;Ocene!$AP$41)," "&amp;A27&amp;" ("&amp;C27&amp;")","")</f>
        <v/>
      </c>
      <c r="I27" t="str">
        <f>IF(C27&gt;=Ocene!$AP$41," "&amp;A27&amp;" ("&amp;C27&amp;")","")</f>
        <v/>
      </c>
      <c r="J27" t="str">
        <f t="shared" si="2"/>
        <v/>
      </c>
      <c r="K27" t="str">
        <f t="shared" si="3"/>
        <v/>
      </c>
      <c r="L27" t="str">
        <f t="shared" si="4"/>
        <v/>
      </c>
      <c r="M27" t="str">
        <f t="shared" si="5"/>
        <v/>
      </c>
    </row>
    <row r="28" spans="1:13" x14ac:dyDescent="0.25">
      <c r="A28">
        <f>Ocene!B31</f>
        <v>0</v>
      </c>
      <c r="B28">
        <f>Ocene!AK31</f>
        <v>0</v>
      </c>
      <c r="C28">
        <f>Ocene!AL31</f>
        <v>0</v>
      </c>
      <c r="D28">
        <f>Ocene!AM31</f>
        <v>0</v>
      </c>
      <c r="F28" t="str">
        <f t="shared" si="0"/>
        <v/>
      </c>
      <c r="G28" t="str">
        <f t="shared" si="1"/>
        <v/>
      </c>
      <c r="H28" s="51" t="str">
        <f>IF(AND(C28&gt;25,C28&lt;Ocene!$AP$41)," "&amp;A28&amp;" ("&amp;C28&amp;")","")</f>
        <v/>
      </c>
      <c r="I28" t="str">
        <f>IF(C28&gt;=Ocene!$AP$41," "&amp;A28&amp;" ("&amp;C28&amp;")","")</f>
        <v/>
      </c>
      <c r="J28" t="str">
        <f t="shared" si="2"/>
        <v/>
      </c>
      <c r="K28" t="str">
        <f t="shared" si="3"/>
        <v/>
      </c>
      <c r="L28" t="str">
        <f t="shared" si="4"/>
        <v/>
      </c>
      <c r="M28" t="str">
        <f t="shared" si="5"/>
        <v/>
      </c>
    </row>
    <row r="29" spans="1:13" x14ac:dyDescent="0.25">
      <c r="A29">
        <f>Ocene!B32</f>
        <v>0</v>
      </c>
      <c r="B29">
        <f>Ocene!AK32</f>
        <v>0</v>
      </c>
      <c r="C29">
        <f>Ocene!AL32</f>
        <v>0</v>
      </c>
      <c r="D29">
        <f>Ocene!AM32</f>
        <v>0</v>
      </c>
      <c r="F29" t="str">
        <f t="shared" si="0"/>
        <v/>
      </c>
      <c r="G29" t="str">
        <f t="shared" si="1"/>
        <v/>
      </c>
      <c r="H29" s="51" t="str">
        <f>IF(AND(C29&gt;25,C29&lt;Ocene!$AP$41)," "&amp;A29&amp;" ("&amp;C29&amp;")","")</f>
        <v/>
      </c>
      <c r="I29" t="str">
        <f>IF(C29&gt;=Ocene!$AP$41," "&amp;A29&amp;" ("&amp;C29&amp;")","")</f>
        <v/>
      </c>
      <c r="J29" t="str">
        <f t="shared" si="2"/>
        <v/>
      </c>
      <c r="K29" t="str">
        <f t="shared" si="3"/>
        <v/>
      </c>
      <c r="L29" t="str">
        <f t="shared" si="4"/>
        <v/>
      </c>
      <c r="M29" t="str">
        <f t="shared" si="5"/>
        <v/>
      </c>
    </row>
    <row r="30" spans="1:13" x14ac:dyDescent="0.25">
      <c r="A30">
        <f>Ocene!B33</f>
        <v>0</v>
      </c>
      <c r="B30">
        <f>Ocene!AK33</f>
        <v>0</v>
      </c>
      <c r="C30">
        <f>Ocene!AL33</f>
        <v>0</v>
      </c>
      <c r="D30">
        <f>Ocene!AM33</f>
        <v>0</v>
      </c>
      <c r="F30" t="str">
        <f t="shared" si="0"/>
        <v/>
      </c>
      <c r="G30" t="str">
        <f t="shared" si="1"/>
        <v/>
      </c>
      <c r="H30" s="51" t="str">
        <f>IF(AND(C30&gt;25,C30&lt;Ocene!$AP$41)," "&amp;A30&amp;" ("&amp;C30&amp;")","")</f>
        <v/>
      </c>
      <c r="I30" t="str">
        <f>IF(C30&gt;=Ocene!$AP$41," "&amp;A30&amp;" ("&amp;C30&amp;")","")</f>
        <v/>
      </c>
      <c r="J30" t="str">
        <f t="shared" si="2"/>
        <v/>
      </c>
      <c r="K30" t="str">
        <f t="shared" si="3"/>
        <v/>
      </c>
      <c r="L30" t="str">
        <f t="shared" si="4"/>
        <v/>
      </c>
      <c r="M30" t="str">
        <f t="shared" si="5"/>
        <v/>
      </c>
    </row>
    <row r="31" spans="1:13" x14ac:dyDescent="0.25">
      <c r="A31">
        <f>Ocene!B34</f>
        <v>0</v>
      </c>
      <c r="B31">
        <f>Ocene!AK34</f>
        <v>0</v>
      </c>
      <c r="C31">
        <f>Ocene!AL34</f>
        <v>0</v>
      </c>
      <c r="D31">
        <f>Ocene!AM34</f>
        <v>0</v>
      </c>
      <c r="F31" t="str">
        <f t="shared" si="0"/>
        <v/>
      </c>
      <c r="G31" t="str">
        <f t="shared" si="1"/>
        <v/>
      </c>
      <c r="H31" s="51" t="str">
        <f>IF(AND(C31&gt;25,C31&lt;Ocene!$AP$41)," "&amp;A31&amp;" ("&amp;C31&amp;")","")</f>
        <v/>
      </c>
      <c r="I31" t="str">
        <f>IF(C31&gt;=Ocene!$AP$41," "&amp;A31&amp;" ("&amp;C31&amp;")","")</f>
        <v/>
      </c>
      <c r="J31" t="str">
        <f t="shared" si="2"/>
        <v/>
      </c>
      <c r="K31" t="str">
        <f t="shared" si="3"/>
        <v/>
      </c>
      <c r="L31" t="str">
        <f t="shared" si="4"/>
        <v/>
      </c>
      <c r="M31" t="str">
        <f t="shared" si="5"/>
        <v/>
      </c>
    </row>
    <row r="32" spans="1:13" x14ac:dyDescent="0.25">
      <c r="A32">
        <f>Ocene!B35</f>
        <v>0</v>
      </c>
      <c r="B32">
        <f>Ocene!AK35</f>
        <v>0</v>
      </c>
      <c r="C32">
        <f>Ocene!AL35</f>
        <v>0</v>
      </c>
      <c r="D32">
        <f>Ocene!AM35</f>
        <v>0</v>
      </c>
      <c r="F32" t="str">
        <f t="shared" si="0"/>
        <v/>
      </c>
      <c r="G32" t="str">
        <f t="shared" si="1"/>
        <v/>
      </c>
      <c r="H32" s="51" t="str">
        <f>IF(AND(C32&gt;25,C32&lt;Ocene!$AP$41)," "&amp;A32&amp;" ("&amp;C32&amp;")","")</f>
        <v/>
      </c>
      <c r="I32" t="str">
        <f>IF(C32&gt;=Ocene!$AP$41," "&amp;A32&amp;" ("&amp;C32&amp;")","")</f>
        <v/>
      </c>
      <c r="J32" t="str">
        <f t="shared" si="2"/>
        <v/>
      </c>
      <c r="K32" t="str">
        <f t="shared" si="3"/>
        <v/>
      </c>
      <c r="L32" t="str">
        <f t="shared" si="4"/>
        <v/>
      </c>
      <c r="M32" t="str">
        <f t="shared" si="5"/>
        <v/>
      </c>
    </row>
    <row r="33" spans="1:13" x14ac:dyDescent="0.25">
      <c r="A33">
        <f>Ocene!B36</f>
        <v>0</v>
      </c>
      <c r="B33">
        <f>Ocene!AK36</f>
        <v>0</v>
      </c>
      <c r="C33">
        <f>Ocene!AL36</f>
        <v>0</v>
      </c>
      <c r="D33">
        <f>Ocene!AM36</f>
        <v>0</v>
      </c>
      <c r="F33" t="str">
        <f t="shared" si="0"/>
        <v/>
      </c>
      <c r="G33" t="str">
        <f t="shared" si="1"/>
        <v/>
      </c>
      <c r="H33" s="51" t="str">
        <f>IF(AND(C33&gt;25,C33&lt;Ocene!$AP$41)," "&amp;A33&amp;" ("&amp;C33&amp;")","")</f>
        <v/>
      </c>
      <c r="I33" t="str">
        <f>IF(C33&gt;=Ocene!$AP$41," "&amp;A33&amp;" ("&amp;C33&amp;")","")</f>
        <v/>
      </c>
      <c r="J33" t="str">
        <f t="shared" si="2"/>
        <v/>
      </c>
      <c r="K33" t="str">
        <f t="shared" si="3"/>
        <v/>
      </c>
      <c r="L33" t="str">
        <f t="shared" si="4"/>
        <v/>
      </c>
      <c r="M33" t="str">
        <f t="shared" si="5"/>
        <v/>
      </c>
    </row>
    <row r="34" spans="1:13" x14ac:dyDescent="0.25">
      <c r="A34">
        <f>Ocene!B37</f>
        <v>0</v>
      </c>
      <c r="B34">
        <f>Ocene!AK37</f>
        <v>0</v>
      </c>
      <c r="C34">
        <f>Ocene!AL37</f>
        <v>0</v>
      </c>
      <c r="D34">
        <f>Ocene!AM37</f>
        <v>0</v>
      </c>
      <c r="F34" t="str">
        <f t="shared" si="0"/>
        <v/>
      </c>
      <c r="G34" t="str">
        <f t="shared" si="1"/>
        <v/>
      </c>
      <c r="H34" s="51" t="str">
        <f>IF(AND(C34&gt;25,C34&lt;Ocene!$AP$41)," "&amp;A34&amp;" ("&amp;C34&amp;")","")</f>
        <v/>
      </c>
      <c r="I34" t="str">
        <f>IF(C34&gt;=Ocene!$AP$41," "&amp;A34&amp;" ("&amp;C34&amp;")","")</f>
        <v/>
      </c>
      <c r="J34" t="str">
        <f t="shared" si="2"/>
        <v/>
      </c>
      <c r="K34" t="str">
        <f t="shared" si="3"/>
        <v/>
      </c>
      <c r="L34" t="str">
        <f t="shared" si="4"/>
        <v/>
      </c>
      <c r="M34" t="str">
        <f t="shared" si="5"/>
        <v/>
      </c>
    </row>
    <row r="35" spans="1:13" x14ac:dyDescent="0.25">
      <c r="A35">
        <f>Ocene!B38</f>
        <v>0</v>
      </c>
      <c r="B35">
        <f>Ocene!AK38</f>
        <v>0</v>
      </c>
      <c r="C35">
        <f>Ocene!AL38</f>
        <v>0</v>
      </c>
      <c r="D35">
        <f>Ocene!AM38</f>
        <v>0</v>
      </c>
      <c r="F35" t="str">
        <f t="shared" si="0"/>
        <v/>
      </c>
      <c r="G35" t="str">
        <f t="shared" si="1"/>
        <v/>
      </c>
      <c r="H35" s="51" t="str">
        <f>IF(AND(C35&gt;25,C35&lt;Ocene!$AP$41)," "&amp;A35&amp;" ("&amp;C35&amp;")","")</f>
        <v/>
      </c>
      <c r="I35" t="str">
        <f>IF(C35&gt;=Ocene!$AP$41," "&amp;A35&amp;" ("&amp;C35&amp;")","")</f>
        <v/>
      </c>
      <c r="J35" t="str">
        <f t="shared" si="2"/>
        <v/>
      </c>
      <c r="K35" t="str">
        <f t="shared" si="3"/>
        <v/>
      </c>
      <c r="L35" t="str">
        <f t="shared" si="4"/>
        <v/>
      </c>
      <c r="M35" t="str">
        <f t="shared" si="5"/>
        <v/>
      </c>
    </row>
    <row r="36" spans="1:13" x14ac:dyDescent="0.25">
      <c r="A36">
        <f>Ocene!B39</f>
        <v>0</v>
      </c>
      <c r="B36">
        <f>Ocene!AK39</f>
        <v>0</v>
      </c>
      <c r="C36">
        <f>Ocene!AL39</f>
        <v>0</v>
      </c>
      <c r="D36">
        <f>Ocene!AM39</f>
        <v>0</v>
      </c>
      <c r="F36" t="str">
        <f t="shared" si="0"/>
        <v/>
      </c>
      <c r="G36" t="str">
        <f t="shared" si="1"/>
        <v/>
      </c>
      <c r="H36" s="51" t="str">
        <f>IF(AND(C36&gt;25,C36&lt;Ocene!$AP$41)," "&amp;A36&amp;" ("&amp;C36&amp;")","")</f>
        <v/>
      </c>
      <c r="I36" t="str">
        <f>IF(C36&gt;=Ocene!$AP$41," "&amp;A36&amp;" ("&amp;C36&amp;")","")</f>
        <v/>
      </c>
      <c r="J36" t="str">
        <f t="shared" si="2"/>
        <v/>
      </c>
      <c r="K36" t="str">
        <f t="shared" si="3"/>
        <v/>
      </c>
      <c r="L36" t="str">
        <f t="shared" si="4"/>
        <v/>
      </c>
      <c r="M36" t="str">
        <f t="shared" si="5"/>
        <v/>
      </c>
    </row>
    <row r="37" spans="1:13" x14ac:dyDescent="0.25">
      <c r="A37">
        <f>Ocene!B40</f>
        <v>0</v>
      </c>
      <c r="B37">
        <f>Ocene!AK40</f>
        <v>0</v>
      </c>
      <c r="C37">
        <f>Ocene!AL40</f>
        <v>0</v>
      </c>
      <c r="D37">
        <f>Ocene!AM40</f>
        <v>0</v>
      </c>
      <c r="F37" t="str">
        <f t="shared" si="0"/>
        <v/>
      </c>
      <c r="G37" t="str">
        <f t="shared" si="1"/>
        <v/>
      </c>
      <c r="H37" s="51" t="str">
        <f>IF(AND(C37&gt;25,C37&lt;Ocene!$AP$41)," "&amp;A37&amp;" ("&amp;C37&amp;")","")</f>
        <v/>
      </c>
      <c r="I37" t="str">
        <f>IF(C37&gt;=Ocene!$AP$41," "&amp;A37&amp;" ("&amp;C37&amp;")","")</f>
        <v/>
      </c>
      <c r="J37" t="str">
        <f t="shared" si="2"/>
        <v/>
      </c>
      <c r="K37" t="str">
        <f t="shared" si="3"/>
        <v/>
      </c>
      <c r="L37" t="str">
        <f t="shared" si="4"/>
        <v/>
      </c>
      <c r="M37" t="str">
        <f t="shared" si="5"/>
        <v/>
      </c>
    </row>
    <row r="38" spans="1:13" x14ac:dyDescent="0.25">
      <c r="A38">
        <f>Ocene!B41</f>
        <v>0</v>
      </c>
      <c r="B38">
        <f>Ocene!AK41</f>
        <v>0</v>
      </c>
      <c r="C38">
        <f>Ocene!AL41</f>
        <v>0</v>
      </c>
      <c r="D38">
        <f>Ocene!AM41</f>
        <v>0</v>
      </c>
      <c r="F38" t="str">
        <f t="shared" si="0"/>
        <v/>
      </c>
      <c r="G38" t="str">
        <f t="shared" si="1"/>
        <v/>
      </c>
      <c r="H38" s="51" t="str">
        <f>IF(AND(C38&gt;25,C38&lt;Ocene!$AP$41)," "&amp;A38&amp;" ("&amp;C38&amp;")","")</f>
        <v/>
      </c>
      <c r="I38" t="str">
        <f>IF(C38&gt;=Ocene!$AP$41," "&amp;A38&amp;" ("&amp;C38&amp;")","")</f>
        <v/>
      </c>
      <c r="J38" t="str">
        <f t="shared" si="2"/>
        <v/>
      </c>
      <c r="K38" t="str">
        <f t="shared" si="3"/>
        <v/>
      </c>
      <c r="L38" t="str">
        <f t="shared" si="4"/>
        <v/>
      </c>
      <c r="M38" t="str">
        <f t="shared" si="5"/>
        <v/>
      </c>
    </row>
    <row r="40" spans="1:13" x14ac:dyDescent="0.25">
      <c r="B40" s="43">
        <v>5</v>
      </c>
      <c r="C40" s="43">
        <v>6</v>
      </c>
      <c r="D40" s="43">
        <v>7</v>
      </c>
      <c r="E40" s="43">
        <v>8</v>
      </c>
    </row>
    <row r="41" spans="1:13" x14ac:dyDescent="0.25">
      <c r="A41" t="s">
        <v>137</v>
      </c>
      <c r="B41" s="48">
        <v>336</v>
      </c>
      <c r="C41" s="48">
        <v>348</v>
      </c>
      <c r="D41" s="48">
        <v>372</v>
      </c>
      <c r="E41" s="48">
        <v>360</v>
      </c>
    </row>
    <row r="43" spans="1:13" x14ac:dyDescent="0.25">
      <c r="A43" t="s">
        <v>138</v>
      </c>
      <c r="B43">
        <f>COUNTIF(B3:B38,0)-COUNTIF(A3:A38,0)</f>
        <v>0</v>
      </c>
    </row>
    <row r="44" spans="1:13" x14ac:dyDescent="0.25">
      <c r="A44" t="str">
        <f>CONCATENATE(F3,F4,F5,F6,F7,F8,F9,F10,F11,F12,F13,F14,F15,F16,F17,F18,F19,F20,F21,F22,F23,F24,F25,F26,F27,F28,F29,F30,F31,F32,F33,F34,F35,F36,F37,F38)</f>
        <v/>
      </c>
    </row>
    <row r="45" spans="1:13" x14ac:dyDescent="0.25">
      <c r="A45" t="s">
        <v>140</v>
      </c>
    </row>
    <row r="46" spans="1:13" x14ac:dyDescent="0.25">
      <c r="A46" t="s">
        <v>141</v>
      </c>
      <c r="B46">
        <f>COUNTIF(C3:C38,"&lt;=25")-COUNTIF(C3:C38,0)</f>
        <v>0</v>
      </c>
    </row>
    <row r="47" spans="1:13" x14ac:dyDescent="0.25">
      <c r="A47" t="str">
        <f>CONCATENATE(G3,G4,G5,G6,G7,G8,G9,G10,G11,G12,G13,G14,G15,G16,G17,G18,G19,G20,G21,G22,G23,G24,G25,G26,G27,G28,G29,G30,G31,G32,G33,G34,G35,G36,G37,G38)</f>
        <v/>
      </c>
    </row>
    <row r="49" spans="1:2" x14ac:dyDescent="0.25">
      <c r="A49" s="49" t="s">
        <v>142</v>
      </c>
      <c r="B49">
        <f>COUNTA(H3:H38)-COUNTIF(H3:H38,"")</f>
        <v>0</v>
      </c>
    </row>
    <row r="50" spans="1:2" x14ac:dyDescent="0.25">
      <c r="A50" t="str">
        <f>CONCATENATE(H3,H4,H5,H6,H7,H8,H9,H10,H11,H12,H13,H14,H15,H16,H17,H18,H19,H20,H21,H22,H23,H24,H25,H26,H27,H28,H29,H30,H31,H32,H33,H34,H35,H36,H37,H38)</f>
        <v/>
      </c>
      <c r="B50" s="49"/>
    </row>
    <row r="51" spans="1:2" x14ac:dyDescent="0.25">
      <c r="B51" s="49"/>
    </row>
    <row r="52" spans="1:2" x14ac:dyDescent="0.25">
      <c r="A52" s="49" t="s">
        <v>143</v>
      </c>
      <c r="B52">
        <f>COUNTA(I3:I38)-COUNTIF(I3:I38,"")</f>
        <v>0</v>
      </c>
    </row>
    <row r="53" spans="1:2" x14ac:dyDescent="0.25">
      <c r="A53" t="str">
        <f>CONCATENATE(I3,I4,I5,I6,I7,I8,I9,I10,I11,I12,I13,I14,I15,I16,I17,I18,I19,I20,I21,I22,I23,I24,I25,I26,I27,I28,I29,I30,I31,I32,I33,I34,I35,I36,I37,I38)</f>
        <v/>
      </c>
    </row>
    <row r="55" spans="1:2" x14ac:dyDescent="0.25">
      <c r="A55" t="s">
        <v>146</v>
      </c>
    </row>
    <row r="56" spans="1:2" x14ac:dyDescent="0.25">
      <c r="A56" t="s">
        <v>147</v>
      </c>
      <c r="B56">
        <f>COUNTA(J3:J38)-COUNTIF(J3:J38,"")</f>
        <v>0</v>
      </c>
    </row>
    <row r="57" spans="1:2" x14ac:dyDescent="0.25">
      <c r="A57" t="str">
        <f>CONCATENATE(J3,J4,J5,J6,J7,J8,J9,J10,J11,J12,J13,J14,J15,J16,J17,J18,J19,J20,J21,J22,J23,J24,J25,J26,J27,J28,J29,J30,J31,J32,J33,J34,J35,J36,J37,J38)</f>
        <v/>
      </c>
    </row>
    <row r="59" spans="1:2" x14ac:dyDescent="0.25">
      <c r="A59" t="s">
        <v>148</v>
      </c>
      <c r="B59">
        <f>COUNTA(K3:K38)-COUNTIF(K3:K38,"")</f>
        <v>0</v>
      </c>
    </row>
    <row r="60" spans="1:2" x14ac:dyDescent="0.25">
      <c r="A60" t="str">
        <f>CONCATENATE(K3,K4,K5,K6,K7,K8,K9,K10,K11,K12,K13,K14,K15,K16,K17,K18,K19,K20,K21,K22,K23,K24,K25,K26,K27,K28,K29,K30,K31,K32,K33,K34,K35,K36,K37,K38)</f>
        <v/>
      </c>
    </row>
    <row r="62" spans="1:2" x14ac:dyDescent="0.25">
      <c r="A62" t="s">
        <v>154</v>
      </c>
      <c r="B62">
        <f>COUNTA(L3:L38)-COUNTIF(L3:L38,"")</f>
        <v>0</v>
      </c>
    </row>
    <row r="63" spans="1:2" x14ac:dyDescent="0.25">
      <c r="A63" t="str">
        <f>CONCATENATE(L3,L4,L5,L6,L7,L8,L9,L10,L11,L12,L13,L14,L15,L16,L17,L18,L19,L20,L21,L22,L23,L24,L25,L26,L27,L28,L29,L30,L31,L32,L33,L34,L35,L36,L37,L38)</f>
        <v/>
      </c>
    </row>
    <row r="65" spans="1:2" x14ac:dyDescent="0.25">
      <c r="A65" t="s">
        <v>149</v>
      </c>
      <c r="B65">
        <f>COUNTA(M3:M38)-COUNTIF(M3:M38,"")</f>
        <v>0</v>
      </c>
    </row>
    <row r="66" spans="1:2" x14ac:dyDescent="0.25">
      <c r="A66" t="str">
        <f>CONCATENATE(M3,M4,M5,M6,M7,M8,M9,M10,M11,M12,M13,M14,M15,M16,M17,M18,M19,M20,M21,M22,M23,M24,M25,M26,M27,M28,M29,M30,M31,M32,M33,M34,M35,M36,M37,M38)</f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42"/>
  <sheetViews>
    <sheetView showGridLines="0" showRowColHeaders="0" zoomScale="90" zoomScaleNormal="90" workbookViewId="0">
      <pane ySplit="5" topLeftCell="A6" activePane="bottomLeft" state="frozen"/>
      <selection activeCell="Y20" sqref="Y20"/>
      <selection pane="bottomLeft" activeCell="B1" sqref="B1"/>
    </sheetView>
  </sheetViews>
  <sheetFormatPr defaultColWidth="0" defaultRowHeight="12.75" x14ac:dyDescent="0.2"/>
  <cols>
    <col min="1" max="1" width="3.5" style="1" customWidth="1"/>
    <col min="2" max="2" width="19.875" style="1" customWidth="1"/>
    <col min="3" max="30" width="3.125" style="1" customWidth="1"/>
    <col min="31" max="31" width="3.125" style="92" customWidth="1"/>
    <col min="32" max="34" width="3.125" style="1" customWidth="1"/>
    <col min="35" max="35" width="3.75" style="1" customWidth="1"/>
    <col min="36" max="36" width="10.375" style="1" customWidth="1"/>
    <col min="37" max="39" width="4.375" style="1" customWidth="1"/>
    <col min="40" max="40" width="3.125" style="1" customWidth="1"/>
    <col min="41" max="41" width="9" style="1" customWidth="1"/>
    <col min="42" max="43" width="9" style="1" hidden="1" customWidth="1"/>
    <col min="44" max="258" width="9" style="1" customWidth="1"/>
    <col min="259" max="259" width="3.5" style="1" customWidth="1"/>
    <col min="260" max="260" width="19.875" style="1" customWidth="1"/>
    <col min="261" max="290" width="3.125" style="1" customWidth="1"/>
    <col min="291" max="291" width="3.75" style="1" customWidth="1"/>
    <col min="292" max="294" width="4.375" style="1" customWidth="1"/>
    <col min="295" max="295" width="3.125" style="1" customWidth="1"/>
    <col min="296" max="513" width="0" style="1" hidden="1"/>
    <col min="514" max="514" width="3.5" style="1" customWidth="1"/>
    <col min="515" max="544" width="3.125" style="1" customWidth="1"/>
    <col min="545" max="545" width="3.75" style="1" customWidth="1"/>
    <col min="546" max="546" width="10.375" style="1" customWidth="1"/>
    <col min="547" max="549" width="4.375" style="1" customWidth="1"/>
    <col min="550" max="550" width="3.125" style="1" customWidth="1"/>
    <col min="551" max="768" width="0" style="1" hidden="1"/>
    <col min="769" max="769" width="3.5" style="1" customWidth="1"/>
    <col min="770" max="770" width="19.875" style="1" customWidth="1"/>
    <col min="771" max="800" width="3.125" style="1" customWidth="1"/>
    <col min="801" max="801" width="3.75" style="1" customWidth="1"/>
    <col min="802" max="802" width="10.375" style="1" customWidth="1"/>
    <col min="803" max="805" width="4.375" style="1" customWidth="1"/>
    <col min="806" max="806" width="3.125" style="1" customWidth="1"/>
    <col min="807" max="1024" width="0" style="1" hidden="1"/>
    <col min="1025" max="1025" width="3.5" style="1" customWidth="1"/>
    <col min="1026" max="1026" width="19.875" style="1" customWidth="1"/>
    <col min="1027" max="1056" width="3.125" style="1" customWidth="1"/>
    <col min="1057" max="1057" width="3.75" style="1" customWidth="1"/>
    <col min="1058" max="1058" width="10.375" style="1" customWidth="1"/>
    <col min="1059" max="1061" width="4.375" style="1" customWidth="1"/>
    <col min="1062" max="1062" width="3.125" style="1" customWidth="1"/>
    <col min="1063" max="1280" width="0" style="1" hidden="1"/>
    <col min="1281" max="1281" width="3.5" style="1" customWidth="1"/>
    <col min="1282" max="1282" width="19.875" style="1" customWidth="1"/>
    <col min="1283" max="1312" width="3.125" style="1" customWidth="1"/>
    <col min="1313" max="1313" width="3.75" style="1" customWidth="1"/>
    <col min="1314" max="1314" width="10.375" style="1" customWidth="1"/>
    <col min="1315" max="1317" width="4.375" style="1" customWidth="1"/>
    <col min="1318" max="1318" width="3.125" style="1" customWidth="1"/>
    <col min="1319" max="1536" width="0" style="1" hidden="1"/>
    <col min="1537" max="1537" width="3.5" style="1" customWidth="1"/>
    <col min="1538" max="1538" width="19.875" style="1" customWidth="1"/>
    <col min="1539" max="1568" width="3.125" style="1" customWidth="1"/>
    <col min="1569" max="1569" width="3.75" style="1" customWidth="1"/>
    <col min="1570" max="1570" width="10.375" style="1" customWidth="1"/>
    <col min="1571" max="1573" width="4.375" style="1" customWidth="1"/>
    <col min="1574" max="1574" width="3.125" style="1" customWidth="1"/>
    <col min="1575" max="1792" width="0" style="1" hidden="1"/>
    <col min="1793" max="1793" width="3.5" style="1" customWidth="1"/>
    <col min="1794" max="1794" width="19.875" style="1" customWidth="1"/>
    <col min="1795" max="1824" width="3.125" style="1" customWidth="1"/>
    <col min="1825" max="1825" width="3.75" style="1" customWidth="1"/>
    <col min="1826" max="1826" width="10.375" style="1" customWidth="1"/>
    <col min="1827" max="1829" width="4.375" style="1" customWidth="1"/>
    <col min="1830" max="1830" width="3.125" style="1" customWidth="1"/>
    <col min="1831" max="2048" width="0" style="1" hidden="1"/>
    <col min="2049" max="2049" width="3.5" style="1" customWidth="1"/>
    <col min="2050" max="2050" width="19.875" style="1" customWidth="1"/>
    <col min="2051" max="2080" width="3.125" style="1" customWidth="1"/>
    <col min="2081" max="2081" width="3.75" style="1" customWidth="1"/>
    <col min="2082" max="2082" width="10.375" style="1" customWidth="1"/>
    <col min="2083" max="2085" width="4.375" style="1" customWidth="1"/>
    <col min="2086" max="2086" width="3.125" style="1" customWidth="1"/>
    <col min="2087" max="2304" width="0" style="1" hidden="1"/>
    <col min="2305" max="2305" width="3.5" style="1" customWidth="1"/>
    <col min="2306" max="2306" width="19.875" style="1" customWidth="1"/>
    <col min="2307" max="2336" width="3.125" style="1" customWidth="1"/>
    <col min="2337" max="2337" width="3.75" style="1" customWidth="1"/>
    <col min="2338" max="2338" width="10.375" style="1" customWidth="1"/>
    <col min="2339" max="2341" width="4.375" style="1" customWidth="1"/>
    <col min="2342" max="2342" width="3.125" style="1" customWidth="1"/>
    <col min="2343" max="2560" width="0" style="1" hidden="1"/>
    <col min="2561" max="2561" width="3.5" style="1" customWidth="1"/>
    <col min="2562" max="2562" width="19.875" style="1" customWidth="1"/>
    <col min="2563" max="2592" width="3.125" style="1" customWidth="1"/>
    <col min="2593" max="2593" width="3.75" style="1" customWidth="1"/>
    <col min="2594" max="2594" width="10.375" style="1" customWidth="1"/>
    <col min="2595" max="2597" width="4.375" style="1" customWidth="1"/>
    <col min="2598" max="2598" width="3.125" style="1" customWidth="1"/>
    <col min="2599" max="2816" width="0" style="1" hidden="1"/>
    <col min="2817" max="2817" width="3.5" style="1" customWidth="1"/>
    <col min="2818" max="2818" width="19.875" style="1" customWidth="1"/>
    <col min="2819" max="2848" width="3.125" style="1" customWidth="1"/>
    <col min="2849" max="2849" width="3.75" style="1" customWidth="1"/>
    <col min="2850" max="2850" width="10.375" style="1" customWidth="1"/>
    <col min="2851" max="2853" width="4.375" style="1" customWidth="1"/>
    <col min="2854" max="2854" width="3.125" style="1" customWidth="1"/>
    <col min="2855" max="3072" width="0" style="1" hidden="1"/>
    <col min="3073" max="3073" width="3.5" style="1" customWidth="1"/>
    <col min="3074" max="3074" width="19.875" style="1" customWidth="1"/>
    <col min="3075" max="3104" width="3.125" style="1" customWidth="1"/>
    <col min="3105" max="3105" width="3.75" style="1" customWidth="1"/>
    <col min="3106" max="3106" width="10.375" style="1" customWidth="1"/>
    <col min="3107" max="3109" width="4.375" style="1" customWidth="1"/>
    <col min="3110" max="3110" width="3.125" style="1" customWidth="1"/>
    <col min="3111" max="3328" width="0" style="1" hidden="1"/>
    <col min="3329" max="3329" width="3.5" style="1" customWidth="1"/>
    <col min="3330" max="3330" width="19.875" style="1" customWidth="1"/>
    <col min="3331" max="3360" width="3.125" style="1" customWidth="1"/>
    <col min="3361" max="3361" width="3.75" style="1" customWidth="1"/>
    <col min="3362" max="3362" width="10.375" style="1" customWidth="1"/>
    <col min="3363" max="3365" width="4.375" style="1" customWidth="1"/>
    <col min="3366" max="3366" width="3.125" style="1" customWidth="1"/>
    <col min="3367" max="3584" width="0" style="1" hidden="1"/>
    <col min="3585" max="3585" width="3.5" style="1" customWidth="1"/>
    <col min="3586" max="3586" width="19.875" style="1" customWidth="1"/>
    <col min="3587" max="3616" width="3.125" style="1" customWidth="1"/>
    <col min="3617" max="3617" width="3.75" style="1" customWidth="1"/>
    <col min="3618" max="3618" width="10.375" style="1" customWidth="1"/>
    <col min="3619" max="3621" width="4.375" style="1" customWidth="1"/>
    <col min="3622" max="3622" width="3.125" style="1" customWidth="1"/>
    <col min="3623" max="3840" width="0" style="1" hidden="1"/>
    <col min="3841" max="3841" width="3.5" style="1" customWidth="1"/>
    <col min="3842" max="3842" width="19.875" style="1" customWidth="1"/>
    <col min="3843" max="3872" width="3.125" style="1" customWidth="1"/>
    <col min="3873" max="3873" width="3.75" style="1" customWidth="1"/>
    <col min="3874" max="3874" width="10.375" style="1" customWidth="1"/>
    <col min="3875" max="3877" width="4.375" style="1" customWidth="1"/>
    <col min="3878" max="3878" width="3.125" style="1" customWidth="1"/>
    <col min="3879" max="4096" width="0" style="1" hidden="1"/>
    <col min="4097" max="4097" width="3.5" style="1" customWidth="1"/>
    <col min="4098" max="4098" width="19.875" style="1" customWidth="1"/>
    <col min="4099" max="4128" width="3.125" style="1" customWidth="1"/>
    <col min="4129" max="4129" width="3.75" style="1" customWidth="1"/>
    <col min="4130" max="4130" width="10.375" style="1" customWidth="1"/>
    <col min="4131" max="4133" width="4.375" style="1" customWidth="1"/>
    <col min="4134" max="4134" width="3.125" style="1" customWidth="1"/>
    <col min="4135" max="4352" width="0" style="1" hidden="1"/>
    <col min="4353" max="4353" width="3.5" style="1" customWidth="1"/>
    <col min="4354" max="4354" width="19.875" style="1" customWidth="1"/>
    <col min="4355" max="4384" width="3.125" style="1" customWidth="1"/>
    <col min="4385" max="4385" width="3.75" style="1" customWidth="1"/>
    <col min="4386" max="4386" width="10.375" style="1" customWidth="1"/>
    <col min="4387" max="4389" width="4.375" style="1" customWidth="1"/>
    <col min="4390" max="4390" width="3.125" style="1" customWidth="1"/>
    <col min="4391" max="4608" width="0" style="1" hidden="1"/>
    <col min="4609" max="4609" width="3.5" style="1" customWidth="1"/>
    <col min="4610" max="4610" width="19.875" style="1" customWidth="1"/>
    <col min="4611" max="4640" width="3.125" style="1" customWidth="1"/>
    <col min="4641" max="4641" width="3.75" style="1" customWidth="1"/>
    <col min="4642" max="4642" width="10.375" style="1" customWidth="1"/>
    <col min="4643" max="4645" width="4.375" style="1" customWidth="1"/>
    <col min="4646" max="4646" width="3.125" style="1" customWidth="1"/>
    <col min="4647" max="4864" width="0" style="1" hidden="1"/>
    <col min="4865" max="4865" width="3.5" style="1" customWidth="1"/>
    <col min="4866" max="4866" width="19.875" style="1" customWidth="1"/>
    <col min="4867" max="4896" width="3.125" style="1" customWidth="1"/>
    <col min="4897" max="4897" width="3.75" style="1" customWidth="1"/>
    <col min="4898" max="4898" width="10.375" style="1" customWidth="1"/>
    <col min="4899" max="4901" width="4.375" style="1" customWidth="1"/>
    <col min="4902" max="4902" width="3.125" style="1" customWidth="1"/>
    <col min="4903" max="5120" width="0" style="1" hidden="1"/>
    <col min="5121" max="5121" width="3.5" style="1" customWidth="1"/>
    <col min="5122" max="5122" width="19.875" style="1" customWidth="1"/>
    <col min="5123" max="5152" width="3.125" style="1" customWidth="1"/>
    <col min="5153" max="5153" width="3.75" style="1" customWidth="1"/>
    <col min="5154" max="5154" width="10.375" style="1" customWidth="1"/>
    <col min="5155" max="5157" width="4.375" style="1" customWidth="1"/>
    <col min="5158" max="5158" width="3.125" style="1" customWidth="1"/>
    <col min="5159" max="5376" width="0" style="1" hidden="1"/>
    <col min="5377" max="5377" width="3.5" style="1" customWidth="1"/>
    <col min="5378" max="5378" width="19.875" style="1" customWidth="1"/>
    <col min="5379" max="5408" width="3.125" style="1" customWidth="1"/>
    <col min="5409" max="5409" width="3.75" style="1" customWidth="1"/>
    <col min="5410" max="5410" width="10.375" style="1" customWidth="1"/>
    <col min="5411" max="5413" width="4.375" style="1" customWidth="1"/>
    <col min="5414" max="5414" width="3.125" style="1" customWidth="1"/>
    <col min="5415" max="5632" width="0" style="1" hidden="1"/>
    <col min="5633" max="5633" width="3.5" style="1" customWidth="1"/>
    <col min="5634" max="5634" width="19.875" style="1" customWidth="1"/>
    <col min="5635" max="5664" width="3.125" style="1" customWidth="1"/>
    <col min="5665" max="5665" width="3.75" style="1" customWidth="1"/>
    <col min="5666" max="5666" width="10.375" style="1" customWidth="1"/>
    <col min="5667" max="5669" width="4.375" style="1" customWidth="1"/>
    <col min="5670" max="5670" width="3.125" style="1" customWidth="1"/>
    <col min="5671" max="5888" width="0" style="1" hidden="1"/>
    <col min="5889" max="5889" width="3.5" style="1" customWidth="1"/>
    <col min="5890" max="5890" width="19.875" style="1" customWidth="1"/>
    <col min="5891" max="5920" width="3.125" style="1" customWidth="1"/>
    <col min="5921" max="5921" width="3.75" style="1" customWidth="1"/>
    <col min="5922" max="5922" width="10.375" style="1" customWidth="1"/>
    <col min="5923" max="5925" width="4.375" style="1" customWidth="1"/>
    <col min="5926" max="5926" width="3.125" style="1" customWidth="1"/>
    <col min="5927" max="6144" width="0" style="1" hidden="1"/>
    <col min="6145" max="6145" width="3.5" style="1" customWidth="1"/>
    <col min="6146" max="6146" width="19.875" style="1" customWidth="1"/>
    <col min="6147" max="6176" width="3.125" style="1" customWidth="1"/>
    <col min="6177" max="6177" width="3.75" style="1" customWidth="1"/>
    <col min="6178" max="6178" width="10.375" style="1" customWidth="1"/>
    <col min="6179" max="6181" width="4.375" style="1" customWidth="1"/>
    <col min="6182" max="6182" width="3.125" style="1" customWidth="1"/>
    <col min="6183" max="6400" width="0" style="1" hidden="1"/>
    <col min="6401" max="6401" width="3.5" style="1" customWidth="1"/>
    <col min="6402" max="6402" width="19.875" style="1" customWidth="1"/>
    <col min="6403" max="6432" width="3.125" style="1" customWidth="1"/>
    <col min="6433" max="6433" width="3.75" style="1" customWidth="1"/>
    <col min="6434" max="6434" width="10.375" style="1" customWidth="1"/>
    <col min="6435" max="6437" width="4.375" style="1" customWidth="1"/>
    <col min="6438" max="6438" width="3.125" style="1" customWidth="1"/>
    <col min="6439" max="6656" width="0" style="1" hidden="1"/>
    <col min="6657" max="6657" width="3.5" style="1" customWidth="1"/>
    <col min="6658" max="6658" width="19.875" style="1" customWidth="1"/>
    <col min="6659" max="6688" width="3.125" style="1" customWidth="1"/>
    <col min="6689" max="6689" width="3.75" style="1" customWidth="1"/>
    <col min="6690" max="6690" width="10.375" style="1" customWidth="1"/>
    <col min="6691" max="6693" width="4.375" style="1" customWidth="1"/>
    <col min="6694" max="6694" width="3.125" style="1" customWidth="1"/>
    <col min="6695" max="6912" width="0" style="1" hidden="1"/>
    <col min="6913" max="6913" width="3.5" style="1" customWidth="1"/>
    <col min="6914" max="6914" width="19.875" style="1" customWidth="1"/>
    <col min="6915" max="6944" width="3.125" style="1" customWidth="1"/>
    <col min="6945" max="6945" width="3.75" style="1" customWidth="1"/>
    <col min="6946" max="6946" width="10.375" style="1" customWidth="1"/>
    <col min="6947" max="6949" width="4.375" style="1" customWidth="1"/>
    <col min="6950" max="6950" width="3.125" style="1" customWidth="1"/>
    <col min="6951" max="7168" width="0" style="1" hidden="1"/>
    <col min="7169" max="7169" width="3.5" style="1" customWidth="1"/>
    <col min="7170" max="7170" width="19.875" style="1" customWidth="1"/>
    <col min="7171" max="7200" width="3.125" style="1" customWidth="1"/>
    <col min="7201" max="7201" width="3.75" style="1" customWidth="1"/>
    <col min="7202" max="7202" width="10.375" style="1" customWidth="1"/>
    <col min="7203" max="7205" width="4.375" style="1" customWidth="1"/>
    <col min="7206" max="7206" width="3.125" style="1" customWidth="1"/>
    <col min="7207" max="7424" width="0" style="1" hidden="1"/>
    <col min="7425" max="7425" width="3.5" style="1" customWidth="1"/>
    <col min="7426" max="7426" width="19.875" style="1" customWidth="1"/>
    <col min="7427" max="7456" width="3.125" style="1" customWidth="1"/>
    <col min="7457" max="7457" width="3.75" style="1" customWidth="1"/>
    <col min="7458" max="7458" width="10.375" style="1" customWidth="1"/>
    <col min="7459" max="7461" width="4.375" style="1" customWidth="1"/>
    <col min="7462" max="7462" width="3.125" style="1" customWidth="1"/>
    <col min="7463" max="7680" width="0" style="1" hidden="1"/>
    <col min="7681" max="7681" width="3.5" style="1" customWidth="1"/>
    <col min="7682" max="7682" width="19.875" style="1" customWidth="1"/>
    <col min="7683" max="7712" width="3.125" style="1" customWidth="1"/>
    <col min="7713" max="7713" width="3.75" style="1" customWidth="1"/>
    <col min="7714" max="7714" width="10.375" style="1" customWidth="1"/>
    <col min="7715" max="7717" width="4.375" style="1" customWidth="1"/>
    <col min="7718" max="7718" width="3.125" style="1" customWidth="1"/>
    <col min="7719" max="7936" width="0" style="1" hidden="1"/>
    <col min="7937" max="7937" width="3.5" style="1" customWidth="1"/>
    <col min="7938" max="7938" width="19.875" style="1" customWidth="1"/>
    <col min="7939" max="7968" width="3.125" style="1" customWidth="1"/>
    <col min="7969" max="7969" width="3.75" style="1" customWidth="1"/>
    <col min="7970" max="7970" width="10.375" style="1" customWidth="1"/>
    <col min="7971" max="7973" width="4.375" style="1" customWidth="1"/>
    <col min="7974" max="7974" width="3.125" style="1" customWidth="1"/>
    <col min="7975" max="8192" width="0" style="1" hidden="1"/>
    <col min="8193" max="8193" width="3.5" style="1" customWidth="1"/>
    <col min="8194" max="8194" width="19.875" style="1" customWidth="1"/>
    <col min="8195" max="8224" width="3.125" style="1" customWidth="1"/>
    <col min="8225" max="8225" width="3.75" style="1" customWidth="1"/>
    <col min="8226" max="8226" width="10.375" style="1" customWidth="1"/>
    <col min="8227" max="8229" width="4.375" style="1" customWidth="1"/>
    <col min="8230" max="8230" width="3.125" style="1" customWidth="1"/>
    <col min="8231" max="8448" width="0" style="1" hidden="1"/>
    <col min="8449" max="8449" width="3.5" style="1" customWidth="1"/>
    <col min="8450" max="8450" width="19.875" style="1" customWidth="1"/>
    <col min="8451" max="8480" width="3.125" style="1" customWidth="1"/>
    <col min="8481" max="8481" width="3.75" style="1" customWidth="1"/>
    <col min="8482" max="8482" width="10.375" style="1" customWidth="1"/>
    <col min="8483" max="8485" width="4.375" style="1" customWidth="1"/>
    <col min="8486" max="8486" width="3.125" style="1" customWidth="1"/>
    <col min="8487" max="8704" width="0" style="1" hidden="1"/>
    <col min="8705" max="8705" width="3.5" style="1" customWidth="1"/>
    <col min="8706" max="8706" width="19.875" style="1" customWidth="1"/>
    <col min="8707" max="8736" width="3.125" style="1" customWidth="1"/>
    <col min="8737" max="8737" width="3.75" style="1" customWidth="1"/>
    <col min="8738" max="8738" width="10.375" style="1" customWidth="1"/>
    <col min="8739" max="8741" width="4.375" style="1" customWidth="1"/>
    <col min="8742" max="8742" width="3.125" style="1" customWidth="1"/>
    <col min="8743" max="8960" width="0" style="1" hidden="1"/>
    <col min="8961" max="8961" width="3.5" style="1" customWidth="1"/>
    <col min="8962" max="8962" width="19.875" style="1" customWidth="1"/>
    <col min="8963" max="8992" width="3.125" style="1" customWidth="1"/>
    <col min="8993" max="8993" width="3.75" style="1" customWidth="1"/>
    <col min="8994" max="8994" width="10.375" style="1" customWidth="1"/>
    <col min="8995" max="8997" width="4.375" style="1" customWidth="1"/>
    <col min="8998" max="8998" width="3.125" style="1" customWidth="1"/>
    <col min="8999" max="9216" width="0" style="1" hidden="1"/>
    <col min="9217" max="9217" width="3.5" style="1" customWidth="1"/>
    <col min="9218" max="9218" width="19.875" style="1" customWidth="1"/>
    <col min="9219" max="9248" width="3.125" style="1" customWidth="1"/>
    <col min="9249" max="9249" width="3.75" style="1" customWidth="1"/>
    <col min="9250" max="9250" width="10.375" style="1" customWidth="1"/>
    <col min="9251" max="9253" width="4.375" style="1" customWidth="1"/>
    <col min="9254" max="9254" width="3.125" style="1" customWidth="1"/>
    <col min="9255" max="9472" width="0" style="1" hidden="1"/>
    <col min="9473" max="9473" width="3.5" style="1" customWidth="1"/>
    <col min="9474" max="9474" width="19.875" style="1" customWidth="1"/>
    <col min="9475" max="9504" width="3.125" style="1" customWidth="1"/>
    <col min="9505" max="9505" width="3.75" style="1" customWidth="1"/>
    <col min="9506" max="9506" width="10.375" style="1" customWidth="1"/>
    <col min="9507" max="9509" width="4.375" style="1" customWidth="1"/>
    <col min="9510" max="9510" width="3.125" style="1" customWidth="1"/>
    <col min="9511" max="9728" width="0" style="1" hidden="1"/>
    <col min="9729" max="9729" width="3.5" style="1" customWidth="1"/>
    <col min="9730" max="9730" width="19.875" style="1" customWidth="1"/>
    <col min="9731" max="9760" width="3.125" style="1" customWidth="1"/>
    <col min="9761" max="9761" width="3.75" style="1" customWidth="1"/>
    <col min="9762" max="9762" width="10.375" style="1" customWidth="1"/>
    <col min="9763" max="9765" width="4.375" style="1" customWidth="1"/>
    <col min="9766" max="9766" width="3.125" style="1" customWidth="1"/>
    <col min="9767" max="9984" width="0" style="1" hidden="1"/>
    <col min="9985" max="9985" width="3.5" style="1" customWidth="1"/>
    <col min="9986" max="9986" width="19.875" style="1" customWidth="1"/>
    <col min="9987" max="10016" width="3.125" style="1" customWidth="1"/>
    <col min="10017" max="10017" width="3.75" style="1" customWidth="1"/>
    <col min="10018" max="10018" width="10.375" style="1" customWidth="1"/>
    <col min="10019" max="10021" width="4.375" style="1" customWidth="1"/>
    <col min="10022" max="10022" width="3.125" style="1" customWidth="1"/>
    <col min="10023" max="10240" width="0" style="1" hidden="1"/>
    <col min="10241" max="10241" width="3.5" style="1" customWidth="1"/>
    <col min="10242" max="10242" width="19.875" style="1" customWidth="1"/>
    <col min="10243" max="10272" width="3.125" style="1" customWidth="1"/>
    <col min="10273" max="10273" width="3.75" style="1" customWidth="1"/>
    <col min="10274" max="10274" width="10.375" style="1" customWidth="1"/>
    <col min="10275" max="10277" width="4.375" style="1" customWidth="1"/>
    <col min="10278" max="10278" width="3.125" style="1" customWidth="1"/>
    <col min="10279" max="10496" width="0" style="1" hidden="1"/>
    <col min="10497" max="10497" width="3.5" style="1" customWidth="1"/>
    <col min="10498" max="10498" width="19.875" style="1" customWidth="1"/>
    <col min="10499" max="10528" width="3.125" style="1" customWidth="1"/>
    <col min="10529" max="10529" width="3.75" style="1" customWidth="1"/>
    <col min="10530" max="10530" width="10.375" style="1" customWidth="1"/>
    <col min="10531" max="10533" width="4.375" style="1" customWidth="1"/>
    <col min="10534" max="10534" width="3.125" style="1" customWidth="1"/>
    <col min="10535" max="10752" width="0" style="1" hidden="1"/>
    <col min="10753" max="10753" width="3.5" style="1" customWidth="1"/>
    <col min="10754" max="10754" width="19.875" style="1" customWidth="1"/>
    <col min="10755" max="10784" width="3.125" style="1" customWidth="1"/>
    <col min="10785" max="10785" width="3.75" style="1" customWidth="1"/>
    <col min="10786" max="10786" width="10.375" style="1" customWidth="1"/>
    <col min="10787" max="10789" width="4.375" style="1" customWidth="1"/>
    <col min="10790" max="10790" width="3.125" style="1" customWidth="1"/>
    <col min="10791" max="11008" width="0" style="1" hidden="1"/>
    <col min="11009" max="11009" width="3.5" style="1" customWidth="1"/>
    <col min="11010" max="11010" width="19.875" style="1" customWidth="1"/>
    <col min="11011" max="11040" width="3.125" style="1" customWidth="1"/>
    <col min="11041" max="11041" width="3.75" style="1" customWidth="1"/>
    <col min="11042" max="11042" width="10.375" style="1" customWidth="1"/>
    <col min="11043" max="11045" width="4.375" style="1" customWidth="1"/>
    <col min="11046" max="11046" width="3.125" style="1" customWidth="1"/>
    <col min="11047" max="11264" width="0" style="1" hidden="1"/>
    <col min="11265" max="11265" width="3.5" style="1" customWidth="1"/>
    <col min="11266" max="11266" width="19.875" style="1" customWidth="1"/>
    <col min="11267" max="11296" width="3.125" style="1" customWidth="1"/>
    <col min="11297" max="11297" width="3.75" style="1" customWidth="1"/>
    <col min="11298" max="11298" width="10.375" style="1" customWidth="1"/>
    <col min="11299" max="11301" width="4.375" style="1" customWidth="1"/>
    <col min="11302" max="11302" width="3.125" style="1" customWidth="1"/>
    <col min="11303" max="11520" width="0" style="1" hidden="1"/>
    <col min="11521" max="11521" width="3.5" style="1" customWidth="1"/>
    <col min="11522" max="11522" width="19.875" style="1" customWidth="1"/>
    <col min="11523" max="11552" width="3.125" style="1" customWidth="1"/>
    <col min="11553" max="11553" width="3.75" style="1" customWidth="1"/>
    <col min="11554" max="11554" width="10.375" style="1" customWidth="1"/>
    <col min="11555" max="11557" width="4.375" style="1" customWidth="1"/>
    <col min="11558" max="11558" width="3.125" style="1" customWidth="1"/>
    <col min="11559" max="11776" width="0" style="1" hidden="1"/>
    <col min="11777" max="11777" width="3.5" style="1" customWidth="1"/>
    <col min="11778" max="11778" width="19.875" style="1" customWidth="1"/>
    <col min="11779" max="11808" width="3.125" style="1" customWidth="1"/>
    <col min="11809" max="11809" width="3.75" style="1" customWidth="1"/>
    <col min="11810" max="11810" width="10.375" style="1" customWidth="1"/>
    <col min="11811" max="11813" width="4.375" style="1" customWidth="1"/>
    <col min="11814" max="11814" width="3.125" style="1" customWidth="1"/>
    <col min="11815" max="12032" width="0" style="1" hidden="1"/>
    <col min="12033" max="12033" width="3.5" style="1" customWidth="1"/>
    <col min="12034" max="12034" width="19.875" style="1" customWidth="1"/>
    <col min="12035" max="12064" width="3.125" style="1" customWidth="1"/>
    <col min="12065" max="12065" width="3.75" style="1" customWidth="1"/>
    <col min="12066" max="12066" width="10.375" style="1" customWidth="1"/>
    <col min="12067" max="12069" width="4.375" style="1" customWidth="1"/>
    <col min="12070" max="12070" width="3.125" style="1" customWidth="1"/>
    <col min="12071" max="12288" width="0" style="1" hidden="1"/>
    <col min="12289" max="12289" width="3.5" style="1" customWidth="1"/>
    <col min="12290" max="12290" width="19.875" style="1" customWidth="1"/>
    <col min="12291" max="12320" width="3.125" style="1" customWidth="1"/>
    <col min="12321" max="12321" width="3.75" style="1" customWidth="1"/>
    <col min="12322" max="12322" width="10.375" style="1" customWidth="1"/>
    <col min="12323" max="12325" width="4.375" style="1" customWidth="1"/>
    <col min="12326" max="12326" width="3.125" style="1" customWidth="1"/>
    <col min="12327" max="12544" width="0" style="1" hidden="1"/>
    <col min="12545" max="12545" width="3.5" style="1" customWidth="1"/>
    <col min="12546" max="12546" width="19.875" style="1" customWidth="1"/>
    <col min="12547" max="12576" width="3.125" style="1" customWidth="1"/>
    <col min="12577" max="12577" width="3.75" style="1" customWidth="1"/>
    <col min="12578" max="12578" width="10.375" style="1" customWidth="1"/>
    <col min="12579" max="12581" width="4.375" style="1" customWidth="1"/>
    <col min="12582" max="12582" width="3.125" style="1" customWidth="1"/>
    <col min="12583" max="12800" width="0" style="1" hidden="1"/>
    <col min="12801" max="12801" width="3.5" style="1" customWidth="1"/>
    <col min="12802" max="12802" width="19.875" style="1" customWidth="1"/>
    <col min="12803" max="12832" width="3.125" style="1" customWidth="1"/>
    <col min="12833" max="12833" width="3.75" style="1" customWidth="1"/>
    <col min="12834" max="12834" width="10.375" style="1" customWidth="1"/>
    <col min="12835" max="12837" width="4.375" style="1" customWidth="1"/>
    <col min="12838" max="12838" width="3.125" style="1" customWidth="1"/>
    <col min="12839" max="13056" width="0" style="1" hidden="1"/>
    <col min="13057" max="13057" width="3.5" style="1" customWidth="1"/>
    <col min="13058" max="13058" width="19.875" style="1" customWidth="1"/>
    <col min="13059" max="13088" width="3.125" style="1" customWidth="1"/>
    <col min="13089" max="13089" width="3.75" style="1" customWidth="1"/>
    <col min="13090" max="13090" width="10.375" style="1" customWidth="1"/>
    <col min="13091" max="13093" width="4.375" style="1" customWidth="1"/>
    <col min="13094" max="13094" width="3.125" style="1" customWidth="1"/>
    <col min="13095" max="13312" width="0" style="1" hidden="1"/>
    <col min="13313" max="13313" width="3.5" style="1" customWidth="1"/>
    <col min="13314" max="13314" width="19.875" style="1" customWidth="1"/>
    <col min="13315" max="13344" width="3.125" style="1" customWidth="1"/>
    <col min="13345" max="13345" width="3.75" style="1" customWidth="1"/>
    <col min="13346" max="13346" width="10.375" style="1" customWidth="1"/>
    <col min="13347" max="13349" width="4.375" style="1" customWidth="1"/>
    <col min="13350" max="13350" width="3.125" style="1" customWidth="1"/>
    <col min="13351" max="13568" width="0" style="1" hidden="1"/>
    <col min="13569" max="13569" width="3.5" style="1" customWidth="1"/>
    <col min="13570" max="13570" width="19.875" style="1" customWidth="1"/>
    <col min="13571" max="13600" width="3.125" style="1" customWidth="1"/>
    <col min="13601" max="13601" width="3.75" style="1" customWidth="1"/>
    <col min="13602" max="13602" width="10.375" style="1" customWidth="1"/>
    <col min="13603" max="13605" width="4.375" style="1" customWidth="1"/>
    <col min="13606" max="13606" width="3.125" style="1" customWidth="1"/>
    <col min="13607" max="13824" width="0" style="1" hidden="1"/>
    <col min="13825" max="13825" width="3.5" style="1" customWidth="1"/>
    <col min="13826" max="13826" width="19.875" style="1" customWidth="1"/>
    <col min="13827" max="13856" width="3.125" style="1" customWidth="1"/>
    <col min="13857" max="13857" width="3.75" style="1" customWidth="1"/>
    <col min="13858" max="13858" width="10.375" style="1" customWidth="1"/>
    <col min="13859" max="13861" width="4.375" style="1" customWidth="1"/>
    <col min="13862" max="13862" width="3.125" style="1" customWidth="1"/>
    <col min="13863" max="14080" width="0" style="1" hidden="1"/>
    <col min="14081" max="14081" width="3.5" style="1" customWidth="1"/>
    <col min="14082" max="14082" width="19.875" style="1" customWidth="1"/>
    <col min="14083" max="14112" width="3.125" style="1" customWidth="1"/>
    <col min="14113" max="14113" width="3.75" style="1" customWidth="1"/>
    <col min="14114" max="14114" width="10.375" style="1" customWidth="1"/>
    <col min="14115" max="14117" width="4.375" style="1" customWidth="1"/>
    <col min="14118" max="14118" width="3.125" style="1" customWidth="1"/>
    <col min="14119" max="14336" width="0" style="1" hidden="1"/>
    <col min="14337" max="14337" width="3.5" style="1" customWidth="1"/>
    <col min="14338" max="14338" width="19.875" style="1" customWidth="1"/>
    <col min="14339" max="14368" width="3.125" style="1" customWidth="1"/>
    <col min="14369" max="14369" width="3.75" style="1" customWidth="1"/>
    <col min="14370" max="14370" width="10.375" style="1" customWidth="1"/>
    <col min="14371" max="14373" width="4.375" style="1" customWidth="1"/>
    <col min="14374" max="14374" width="3.125" style="1" customWidth="1"/>
    <col min="14375" max="14592" width="0" style="1" hidden="1"/>
    <col min="14593" max="14593" width="3.5" style="1" customWidth="1"/>
    <col min="14594" max="14594" width="19.875" style="1" customWidth="1"/>
    <col min="14595" max="14624" width="3.125" style="1" customWidth="1"/>
    <col min="14625" max="14625" width="3.75" style="1" customWidth="1"/>
    <col min="14626" max="14626" width="10.375" style="1" customWidth="1"/>
    <col min="14627" max="14629" width="4.375" style="1" customWidth="1"/>
    <col min="14630" max="14630" width="3.125" style="1" customWidth="1"/>
    <col min="14631" max="14848" width="0" style="1" hidden="1"/>
    <col min="14849" max="14849" width="3.5" style="1" customWidth="1"/>
    <col min="14850" max="14850" width="19.875" style="1" customWidth="1"/>
    <col min="14851" max="14880" width="3.125" style="1" customWidth="1"/>
    <col min="14881" max="14881" width="3.75" style="1" customWidth="1"/>
    <col min="14882" max="14882" width="10.375" style="1" customWidth="1"/>
    <col min="14883" max="14885" width="4.375" style="1" customWidth="1"/>
    <col min="14886" max="14886" width="3.125" style="1" customWidth="1"/>
    <col min="14887" max="15104" width="0" style="1" hidden="1"/>
    <col min="15105" max="15105" width="3.5" style="1" customWidth="1"/>
    <col min="15106" max="15106" width="19.875" style="1" customWidth="1"/>
    <col min="15107" max="15136" width="3.125" style="1" customWidth="1"/>
    <col min="15137" max="15137" width="3.75" style="1" customWidth="1"/>
    <col min="15138" max="15138" width="10.375" style="1" customWidth="1"/>
    <col min="15139" max="15141" width="4.375" style="1" customWidth="1"/>
    <col min="15142" max="15142" width="3.125" style="1" customWidth="1"/>
    <col min="15143" max="15360" width="0" style="1" hidden="1"/>
    <col min="15361" max="15361" width="3.5" style="1" customWidth="1"/>
    <col min="15362" max="15362" width="19.875" style="1" customWidth="1"/>
    <col min="15363" max="15392" width="3.125" style="1" customWidth="1"/>
    <col min="15393" max="15393" width="3.75" style="1" customWidth="1"/>
    <col min="15394" max="15394" width="10.375" style="1" customWidth="1"/>
    <col min="15395" max="15397" width="4.375" style="1" customWidth="1"/>
    <col min="15398" max="15398" width="3.125" style="1" customWidth="1"/>
    <col min="15399" max="15616" width="0" style="1" hidden="1"/>
    <col min="15617" max="15617" width="3.5" style="1" customWidth="1"/>
    <col min="15618" max="15618" width="19.875" style="1" customWidth="1"/>
    <col min="15619" max="15648" width="3.125" style="1" customWidth="1"/>
    <col min="15649" max="15649" width="3.75" style="1" customWidth="1"/>
    <col min="15650" max="15650" width="10.375" style="1" customWidth="1"/>
    <col min="15651" max="15653" width="4.375" style="1" customWidth="1"/>
    <col min="15654" max="15654" width="3.125" style="1" customWidth="1"/>
    <col min="15655" max="15872" width="0" style="1" hidden="1"/>
    <col min="15873" max="15873" width="3.5" style="1" customWidth="1"/>
    <col min="15874" max="15874" width="19.875" style="1" customWidth="1"/>
    <col min="15875" max="15904" width="3.125" style="1" customWidth="1"/>
    <col min="15905" max="15905" width="3.75" style="1" customWidth="1"/>
    <col min="15906" max="15906" width="10.375" style="1" customWidth="1"/>
    <col min="15907" max="15909" width="4.375" style="1" customWidth="1"/>
    <col min="15910" max="15910" width="3.125" style="1" customWidth="1"/>
    <col min="15911" max="16128" width="0" style="1" hidden="1"/>
    <col min="16129" max="16129" width="3.5" style="1" customWidth="1"/>
    <col min="16130" max="16130" width="19.875" style="1" customWidth="1"/>
    <col min="16131" max="16160" width="3.125" style="1" customWidth="1"/>
    <col min="16161" max="16161" width="3.75" style="1" customWidth="1"/>
    <col min="16162" max="16162" width="10.375" style="1" customWidth="1"/>
    <col min="16163" max="16165" width="4.375" style="1" customWidth="1"/>
    <col min="16166" max="16166" width="3.125" style="1" customWidth="1"/>
    <col min="16167" max="16384" width="0" style="1" hidden="1"/>
  </cols>
  <sheetData>
    <row r="1" spans="1:43" ht="15" customHeight="1" x14ac:dyDescent="0.3">
      <c r="A1" s="65"/>
      <c r="B1" s="65" t="s">
        <v>0</v>
      </c>
      <c r="C1" s="66"/>
      <c r="D1" s="106" t="str">
        <f>Podaci!B1</f>
        <v>УНЕТИ НАЗИВ ШКОЛЕ</v>
      </c>
      <c r="E1" s="107"/>
      <c r="F1" s="107"/>
      <c r="G1" s="107"/>
      <c r="H1" s="107"/>
      <c r="I1" s="107"/>
      <c r="J1" s="107"/>
      <c r="K1" s="107"/>
      <c r="L1" s="107"/>
      <c r="M1" s="65"/>
      <c r="N1" s="65"/>
      <c r="O1" s="2"/>
      <c r="Q1" s="3" t="s">
        <v>1</v>
      </c>
      <c r="R1" s="2" t="s">
        <v>2</v>
      </c>
      <c r="S1" s="4"/>
      <c r="T1" s="2"/>
      <c r="U1" s="2"/>
      <c r="V1" s="65"/>
      <c r="W1" s="65"/>
      <c r="X1" s="65"/>
      <c r="Y1" s="65"/>
      <c r="Z1" s="65"/>
      <c r="AA1" s="65"/>
      <c r="AB1" s="65"/>
      <c r="AC1" s="65"/>
      <c r="AD1" s="65"/>
      <c r="AF1" s="65"/>
      <c r="AG1" s="65"/>
      <c r="AH1" s="65" t="s">
        <v>3</v>
      </c>
      <c r="AI1" s="65"/>
      <c r="AJ1" s="65" t="str">
        <f>""&amp;Podaci!C5 &amp; " / "&amp;Podaci!C6 &amp; ""</f>
        <v>2014 / 2015</v>
      </c>
      <c r="AK1" s="66"/>
      <c r="AL1" s="65"/>
      <c r="AM1" s="65"/>
      <c r="AN1" s="65"/>
      <c r="AO1" s="26"/>
      <c r="AP1" s="104" t="s">
        <v>99</v>
      </c>
      <c r="AQ1" s="105"/>
    </row>
    <row r="2" spans="1:43" ht="15.75" x14ac:dyDescent="0.25">
      <c r="A2" s="65"/>
      <c r="B2" s="65" t="s">
        <v>4</v>
      </c>
      <c r="C2" s="14"/>
      <c r="D2" s="36">
        <f>Podaci!C2</f>
        <v>5</v>
      </c>
      <c r="E2" s="37">
        <f>Podaci!C3</f>
        <v>2</v>
      </c>
      <c r="F2" s="65"/>
      <c r="G2" s="65"/>
      <c r="H2" s="65"/>
      <c r="I2" s="65"/>
      <c r="J2" s="65"/>
      <c r="K2" s="65"/>
      <c r="L2" s="65"/>
      <c r="M2" s="65"/>
      <c r="N2" s="65"/>
      <c r="O2" s="44"/>
      <c r="Q2" s="45" t="s">
        <v>5</v>
      </c>
      <c r="R2" s="44" t="s">
        <v>6</v>
      </c>
      <c r="S2" s="46"/>
      <c r="T2" s="2"/>
      <c r="U2" s="2"/>
      <c r="V2" s="65"/>
      <c r="W2" s="65"/>
      <c r="X2" s="65" t="s">
        <v>111</v>
      </c>
      <c r="Y2" s="65"/>
      <c r="Z2" s="65" t="s">
        <v>109</v>
      </c>
      <c r="AA2" s="65"/>
      <c r="AB2" s="65"/>
      <c r="AC2" s="65"/>
      <c r="AD2" s="65"/>
      <c r="AF2" s="65"/>
      <c r="AG2" s="65"/>
      <c r="AH2" s="65"/>
      <c r="AI2" s="5" t="s">
        <v>7</v>
      </c>
      <c r="AJ2" s="106" t="str">
        <f>Podaci!B4</f>
        <v>уписати име и презиме</v>
      </c>
      <c r="AK2" s="107"/>
      <c r="AL2" s="107"/>
      <c r="AM2" s="107"/>
      <c r="AN2" s="107"/>
      <c r="AO2" s="65"/>
    </row>
    <row r="3" spans="1:43" ht="13.5" x14ac:dyDescent="0.25">
      <c r="A3" s="65"/>
      <c r="B3" s="65" t="s">
        <v>8</v>
      </c>
      <c r="C3" s="65"/>
      <c r="D3" s="104">
        <f>COUNTA(B6:B41)</f>
        <v>0</v>
      </c>
      <c r="E3" s="104"/>
      <c r="F3" s="65"/>
      <c r="G3" s="65"/>
      <c r="H3" s="65"/>
      <c r="I3" s="65"/>
      <c r="J3" s="65"/>
      <c r="K3" s="65"/>
      <c r="L3" s="65"/>
      <c r="M3" s="65"/>
      <c r="N3" s="65"/>
      <c r="O3" s="2"/>
      <c r="Q3" s="3" t="s">
        <v>9</v>
      </c>
      <c r="R3" s="2" t="s">
        <v>10</v>
      </c>
      <c r="S3" s="2"/>
      <c r="T3" s="2"/>
      <c r="U3" s="2"/>
      <c r="V3" s="65"/>
      <c r="W3" s="47"/>
      <c r="X3" s="47" t="s">
        <v>112</v>
      </c>
      <c r="Y3" s="47"/>
      <c r="Z3" s="47" t="s">
        <v>110</v>
      </c>
      <c r="AA3" s="65"/>
      <c r="AB3" s="65"/>
      <c r="AC3" s="65"/>
      <c r="AD3" s="65"/>
      <c r="AF3" s="65"/>
      <c r="AG3" s="65"/>
      <c r="AH3" s="65"/>
      <c r="AI3" s="5" t="s">
        <v>11</v>
      </c>
      <c r="AJ3" s="108" t="s">
        <v>130</v>
      </c>
      <c r="AK3" s="108"/>
      <c r="AL3" s="66"/>
      <c r="AM3" s="65"/>
      <c r="AN3" s="65"/>
      <c r="AO3" s="65"/>
    </row>
    <row r="4" spans="1:43" x14ac:dyDescent="0.2">
      <c r="A4" s="65"/>
      <c r="B4" s="65"/>
      <c r="C4" s="65"/>
      <c r="D4" s="65"/>
      <c r="E4" s="9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01" t="s">
        <v>12</v>
      </c>
      <c r="W4" s="102"/>
      <c r="X4" s="102"/>
      <c r="Y4" s="102"/>
      <c r="Z4" s="102"/>
      <c r="AA4" s="103"/>
      <c r="AB4" s="101" t="s">
        <v>13</v>
      </c>
      <c r="AC4" s="102"/>
      <c r="AD4" s="102"/>
      <c r="AE4" s="102"/>
      <c r="AF4" s="102"/>
      <c r="AG4" s="103"/>
      <c r="AH4" s="65"/>
      <c r="AI4" s="65"/>
      <c r="AJ4" s="65"/>
      <c r="AK4" s="65"/>
      <c r="AL4" s="65"/>
      <c r="AM4" s="65"/>
      <c r="AN4" s="65"/>
      <c r="AO4" s="65"/>
    </row>
    <row r="5" spans="1:43" ht="149.25" customHeight="1" x14ac:dyDescent="0.2">
      <c r="A5" s="6" t="s">
        <v>14</v>
      </c>
      <c r="B5" s="7" t="s">
        <v>15</v>
      </c>
      <c r="C5" s="8" t="s">
        <v>199</v>
      </c>
      <c r="D5" s="8" t="str">
        <f>IF(Podaci!B11="","",Podaci!B11)</f>
        <v>Српски језик</v>
      </c>
      <c r="E5" s="8" t="str">
        <f>IF(Podaci!B12="","",Podaci!B12)</f>
        <v/>
      </c>
      <c r="F5" s="8" t="str">
        <f>IF(Podaci!B13="","",Podaci!B13)</f>
        <v>Енглески језик</v>
      </c>
      <c r="G5" s="8" t="str">
        <f>IF(Podaci!B14="","",Podaci!B14)</f>
        <v>Ликовна култура</v>
      </c>
      <c r="H5" s="8" t="str">
        <f>IF(Podaci!B15="","",Podaci!B15)</f>
        <v>Музичка култура</v>
      </c>
      <c r="I5" s="8" t="str">
        <f>IF(Podaci!B16="","",Podaci!B16)</f>
        <v>Историја</v>
      </c>
      <c r="J5" s="8" t="str">
        <f>IF(Podaci!B17="","",Podaci!B17)</f>
        <v>Географија</v>
      </c>
      <c r="K5" s="8" t="str">
        <f>IF(Podaci!B18="","",Podaci!B18)</f>
        <v>Физика</v>
      </c>
      <c r="L5" s="8" t="str">
        <f>IF(Podaci!B19="","",Podaci!B19)</f>
        <v>Математика</v>
      </c>
      <c r="M5" s="8" t="str">
        <f>IF(Podaci!B20="","",Podaci!B20)</f>
        <v>Биологија</v>
      </c>
      <c r="N5" s="8" t="str">
        <f>IF(Podaci!B21="","",Podaci!B21)</f>
        <v>Хемија</v>
      </c>
      <c r="O5" s="8" t="str">
        <f>IF(Podaci!B22="","",Podaci!B22)</f>
        <v>Техничко и информатичко образовање</v>
      </c>
      <c r="P5" s="8" t="str">
        <f>IF(Podaci!B23="","",Podaci!B23)</f>
        <v>Физичко васпитање</v>
      </c>
      <c r="Q5" s="8" t="str">
        <f>IF(Podaci!B24="","",Podaci!B24)</f>
        <v>Верска настава</v>
      </c>
      <c r="R5" s="8" t="str">
        <f>IF(Podaci!B25="","",Podaci!B25)</f>
        <v>Грађанско васпитање</v>
      </c>
      <c r="S5" s="8" t="str">
        <f>IF(Podaci!B26="","",Podaci!B26)</f>
        <v/>
      </c>
      <c r="T5" s="8" t="str">
        <f>IF(Podaci!B27="","",Podaci!B27)</f>
        <v>Француски језик</v>
      </c>
      <c r="U5" s="8" t="str">
        <f>IF(Podaci!B28="","",Podaci!B28)</f>
        <v>Руски језик</v>
      </c>
      <c r="V5" s="8" t="str">
        <f>IF(Podaci!B29="","",Podaci!B29)</f>
        <v/>
      </c>
      <c r="W5" s="8" t="str">
        <f>IF(Podaci!B30="","",Podaci!B30)</f>
        <v/>
      </c>
      <c r="X5" s="8" t="str">
        <f>IF(Podaci!B31="","",Podaci!B31)</f>
        <v>Одбојка</v>
      </c>
      <c r="Y5" s="8" t="str">
        <f>IF(Podaci!B32="","",Podaci!B32)</f>
        <v/>
      </c>
      <c r="Z5" s="8" t="str">
        <f>IF(Podaci!B33="","",Podaci!B33)</f>
        <v/>
      </c>
      <c r="AA5" s="8" t="str">
        <f>IF(Podaci!B34="","",Podaci!B34)</f>
        <v/>
      </c>
      <c r="AB5" s="8" t="str">
        <f>IF(Podaci!B35="","",Podaci!B35)</f>
        <v/>
      </c>
      <c r="AC5" s="8" t="str">
        <f>IF(Podaci!B36="","",Podaci!B36)</f>
        <v>Информатика и рачунарство</v>
      </c>
      <c r="AD5" s="8" t="str">
        <f>IF(Podaci!B37="","",Podaci!B37)</f>
        <v/>
      </c>
      <c r="AE5" s="8" t="str">
        <f>IF(Podaci!B38="","",Podaci!B38)</f>
        <v/>
      </c>
      <c r="AF5" s="8" t="str">
        <f>IF(Podaci!B39="","",Podaci!B39)</f>
        <v/>
      </c>
      <c r="AG5" s="8" t="str">
        <f>IF(Podaci!B40="","",Podaci!B40)</f>
        <v/>
      </c>
      <c r="AH5" s="8" t="s">
        <v>29</v>
      </c>
      <c r="AI5" s="8" t="s">
        <v>30</v>
      </c>
      <c r="AJ5" s="8" t="s">
        <v>31</v>
      </c>
      <c r="AK5" s="9" t="s">
        <v>32</v>
      </c>
      <c r="AL5" s="9" t="s">
        <v>33</v>
      </c>
      <c r="AM5" s="9" t="s">
        <v>34</v>
      </c>
      <c r="AN5" s="9" t="s">
        <v>35</v>
      </c>
    </row>
    <row r="6" spans="1:43" x14ac:dyDescent="0.2">
      <c r="A6" s="10">
        <v>1</v>
      </c>
      <c r="B6" s="76"/>
      <c r="C6" s="77"/>
      <c r="D6" s="77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9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1">
        <f>IF(Podaci!$C$2=5,IF(AN6="н","Н",IF(COUNT(D6:AA6)&gt;0,IF(AN6=0,AVERAGE(D6:AA6),1),0)),IF(AN6="н","Н",IF(COUNT(D6:AA6,AH6)&gt;0,IF(AN6=0,AVERAGE(D6:AA6,AH6),1),0)))</f>
        <v>0</v>
      </c>
      <c r="AJ6" s="12" t="str">
        <f t="shared" ref="AJ6:AJ41" si="0">IF(AI6="н","неоцењен",IF(AI6=0,"",CHOOSE(ROUND(AI6,0),"недовољан","довољан","добар","врло добар","одличан")))</f>
        <v/>
      </c>
      <c r="AK6" s="10">
        <f t="shared" ref="AK6:AK41" si="1">SUM(AL6:AM6)</f>
        <v>0</v>
      </c>
      <c r="AL6" s="10">
        <f>Izostanci!W3</f>
        <v>0</v>
      </c>
      <c r="AM6" s="10">
        <f>Izostanci!X3</f>
        <v>0</v>
      </c>
      <c r="AN6" s="10">
        <f>IF(COUNTIF(D6:AG6,"н"),"Н",COUNTIF(D6:AG6,1))</f>
        <v>0</v>
      </c>
      <c r="AQ6" s="1" t="str">
        <f t="shared" ref="AQ6:AQ41" si="2">IF(AL6&gt;=$AP$41,AL6,"")</f>
        <v/>
      </c>
    </row>
    <row r="7" spans="1:43" x14ac:dyDescent="0.2">
      <c r="A7" s="10">
        <v>2</v>
      </c>
      <c r="B7" s="76"/>
      <c r="C7" s="77"/>
      <c r="D7" s="77"/>
      <c r="E7" s="77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79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1">
        <f>IF(Podaci!$C$2=5,IF(AN7="н","Н",IF(COUNT(D7:AA7)&gt;0,IF(AN7=0,AVERAGE(D7:AA7),1),0)),IF(AN7="н","Н",IF(COUNT(D7:AA7,AH7)&gt;0,IF(AN7=0,AVERAGE(D7:AA7,AH7),1),0)))</f>
        <v>0</v>
      </c>
      <c r="AJ7" s="12" t="str">
        <f>IF(AI7="н","неоцењен",IF(AI7=0,"",CHOOSE(ROUND(AI7,0),"недовољан","довољан","добар","врло добар","одличан")))</f>
        <v/>
      </c>
      <c r="AK7" s="10">
        <f t="shared" si="1"/>
        <v>0</v>
      </c>
      <c r="AL7" s="10">
        <f>Izostanci!W4</f>
        <v>0</v>
      </c>
      <c r="AM7" s="10">
        <f>Izostanci!X4</f>
        <v>0</v>
      </c>
      <c r="AN7" s="10">
        <f t="shared" ref="AN7:AN40" si="3">IF(COUNTIF(D7:AG7,"н"),"Н",COUNTIF(D7:AG7,1))</f>
        <v>0</v>
      </c>
      <c r="AP7" s="40" t="s">
        <v>129</v>
      </c>
      <c r="AQ7" s="1" t="str">
        <f t="shared" si="2"/>
        <v/>
      </c>
    </row>
    <row r="8" spans="1:43" x14ac:dyDescent="0.2">
      <c r="A8" s="10">
        <v>3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9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1">
        <f>IF(Podaci!$C$2=5,IF(AN8="н","Н",IF(COUNT(D8:AA8)&gt;0,IF(AN8=0,AVERAGE(D8:AA8),1),0)),IF(AN8="н","Н",IF(COUNT(D8:AA8,AH8)&gt;0,IF(AN8=0,AVERAGE(D8:AA8,AH8),1),0)))</f>
        <v>0</v>
      </c>
      <c r="AJ8" s="12" t="str">
        <f t="shared" si="0"/>
        <v/>
      </c>
      <c r="AK8" s="10">
        <f t="shared" si="1"/>
        <v>0</v>
      </c>
      <c r="AL8" s="10">
        <f>Izostanci!W5</f>
        <v>0</v>
      </c>
      <c r="AM8" s="10">
        <f>Izostanci!X5</f>
        <v>0</v>
      </c>
      <c r="AN8" s="10">
        <f t="shared" si="3"/>
        <v>0</v>
      </c>
      <c r="AP8" s="40" t="s">
        <v>130</v>
      </c>
      <c r="AQ8" s="1" t="str">
        <f>IF(AL8&gt;=$AP$41,AL8,"")</f>
        <v/>
      </c>
    </row>
    <row r="9" spans="1:43" x14ac:dyDescent="0.2">
      <c r="A9" s="10">
        <v>4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1">
        <f>IF(Podaci!$C$2=5,IF(AN9="н","Н",IF(COUNT(D9:AA9)&gt;0,IF(AN9=0,AVERAGE(D9:AA9),1),0)),IF(AN9="н","Н",IF(COUNT(D9:AA9,AH9)&gt;0,IF(AN9=0,AVERAGE(D9:AA9,AH9),1),0)))</f>
        <v>0</v>
      </c>
      <c r="AJ9" s="12" t="str">
        <f t="shared" si="0"/>
        <v/>
      </c>
      <c r="AK9" s="10">
        <f t="shared" si="1"/>
        <v>0</v>
      </c>
      <c r="AL9" s="10">
        <f>Izostanci!W6</f>
        <v>0</v>
      </c>
      <c r="AM9" s="10">
        <f>Izostanci!X6</f>
        <v>0</v>
      </c>
      <c r="AN9" s="10">
        <f t="shared" si="3"/>
        <v>0</v>
      </c>
      <c r="AP9" s="40" t="s">
        <v>131</v>
      </c>
      <c r="AQ9" s="1" t="str">
        <f t="shared" si="2"/>
        <v/>
      </c>
    </row>
    <row r="10" spans="1:43" x14ac:dyDescent="0.2">
      <c r="A10" s="10">
        <v>5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1">
        <f>IF(Podaci!$C$2=5,IF(AN10="н","Н",IF(COUNT(D10:AA10)&gt;0,IF(AN10=0,AVERAGE(D10:AA10),1),0)),IF(AN10="н","Н",IF(COUNT(D10:AA10,AH10)&gt;0,IF(AN10=0,AVERAGE(D10:AA10,AH10),1),0)))</f>
        <v>0</v>
      </c>
      <c r="AJ10" s="12" t="str">
        <f t="shared" si="0"/>
        <v/>
      </c>
      <c r="AK10" s="10">
        <f t="shared" si="1"/>
        <v>0</v>
      </c>
      <c r="AL10" s="10">
        <f>Izostanci!W7</f>
        <v>0</v>
      </c>
      <c r="AM10" s="10">
        <f>Izostanci!X7</f>
        <v>0</v>
      </c>
      <c r="AN10" s="10">
        <f t="shared" si="3"/>
        <v>0</v>
      </c>
      <c r="AP10" s="40" t="s">
        <v>132</v>
      </c>
      <c r="AQ10" s="1" t="str">
        <f t="shared" si="2"/>
        <v/>
      </c>
    </row>
    <row r="11" spans="1:43" x14ac:dyDescent="0.2">
      <c r="A11" s="10">
        <v>6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1">
        <f>IF(Podaci!$C$2=5,IF(AN11="н","Н",IF(COUNT(D11:AA11)&gt;0,IF(AN11=0,AVERAGE(D11:AA11),1),0)),IF(AN11="н","Н",IF(COUNT(D11:AA11,AH11)&gt;0,IF(AN11=0,AVERAGE(D11:AA11,AH11),1),0)))</f>
        <v>0</v>
      </c>
      <c r="AJ11" s="12" t="str">
        <f>IF(AI11="н","неоцењен",IF(AI11=0,"",CHOOSE(ROUND(AI11,0),"недовољан","довољан","добар","врло добар","одличан")))</f>
        <v/>
      </c>
      <c r="AK11" s="10">
        <f t="shared" si="1"/>
        <v>0</v>
      </c>
      <c r="AL11" s="10">
        <f>Izostanci!W8</f>
        <v>0</v>
      </c>
      <c r="AM11" s="10">
        <f>Izostanci!X8</f>
        <v>0</v>
      </c>
      <c r="AN11" s="10">
        <f t="shared" si="3"/>
        <v>0</v>
      </c>
      <c r="AQ11" s="1" t="str">
        <f t="shared" si="2"/>
        <v/>
      </c>
    </row>
    <row r="12" spans="1:43" x14ac:dyDescent="0.2">
      <c r="A12" s="10">
        <v>7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1">
        <f>IF(Podaci!$C$2=5,IF(AN12="н","Н",IF(COUNT(D12:AA12)&gt;0,IF(AN12=0,AVERAGE(D12:AA12),1),0)),IF(AN12="н","Н",IF(COUNT(D12:AA12,AH12)&gt;0,IF(AN12=0,AVERAGE(D12:AA12,AH12),1),0)))</f>
        <v>0</v>
      </c>
      <c r="AJ12" s="12" t="str">
        <f t="shared" si="0"/>
        <v/>
      </c>
      <c r="AK12" s="10">
        <f t="shared" si="1"/>
        <v>0</v>
      </c>
      <c r="AL12" s="10">
        <f>Izostanci!W9</f>
        <v>0</v>
      </c>
      <c r="AM12" s="10">
        <f>Izostanci!X9</f>
        <v>0</v>
      </c>
      <c r="AN12" s="10">
        <f t="shared" si="3"/>
        <v>0</v>
      </c>
      <c r="AQ12" s="1" t="str">
        <f t="shared" si="2"/>
        <v/>
      </c>
    </row>
    <row r="13" spans="1:43" x14ac:dyDescent="0.2">
      <c r="A13" s="10">
        <v>8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1">
        <f>IF(Podaci!$C$2=5,IF(AN13="н","Н",IF(COUNT(D13:AA13)&gt;0,IF(AN13=0,AVERAGE(D13:AA13),1),0)),IF(AN13="н","Н",IF(COUNT(D13:AA13,AH13)&gt;0,IF(AN13=0,AVERAGE(D13:AA13,AH13),1),0)))</f>
        <v>0</v>
      </c>
      <c r="AJ13" s="12" t="str">
        <f t="shared" si="0"/>
        <v/>
      </c>
      <c r="AK13" s="10">
        <f t="shared" si="1"/>
        <v>0</v>
      </c>
      <c r="AL13" s="10">
        <f>Izostanci!W10</f>
        <v>0</v>
      </c>
      <c r="AM13" s="10">
        <f>Izostanci!X10</f>
        <v>0</v>
      </c>
      <c r="AN13" s="10">
        <f t="shared" si="3"/>
        <v>0</v>
      </c>
      <c r="AQ13" s="1" t="str">
        <f t="shared" si="2"/>
        <v/>
      </c>
    </row>
    <row r="14" spans="1:43" x14ac:dyDescent="0.2">
      <c r="A14" s="10">
        <v>9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1">
        <f>IF(Podaci!$C$2=5,IF(AN14="н","Н",IF(COUNT(D14:AA14)&gt;0,IF(AN14=0,AVERAGE(D14:AA14),1),0)),IF(AN14="н","Н",IF(COUNT(D14:AA14,AH14)&gt;0,IF(AN14=0,AVERAGE(D14:AA14,AH14),1),0)))</f>
        <v>0</v>
      </c>
      <c r="AJ14" s="12" t="str">
        <f t="shared" si="0"/>
        <v/>
      </c>
      <c r="AK14" s="10">
        <f t="shared" si="1"/>
        <v>0</v>
      </c>
      <c r="AL14" s="10">
        <f>Izostanci!W11</f>
        <v>0</v>
      </c>
      <c r="AM14" s="10">
        <f>Izostanci!X11</f>
        <v>0</v>
      </c>
      <c r="AN14" s="10">
        <f t="shared" si="3"/>
        <v>0</v>
      </c>
      <c r="AQ14" s="1" t="str">
        <f t="shared" si="2"/>
        <v/>
      </c>
    </row>
    <row r="15" spans="1:43" x14ac:dyDescent="0.2">
      <c r="A15" s="10">
        <v>10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1">
        <f>IF(Podaci!$C$2=5,IF(AN15="н","Н",IF(COUNT(D15:AA15)&gt;0,IF(AN15=0,AVERAGE(D15:AA15),1),0)),IF(AN15="н","Н",IF(COUNT(D15:AA15,AH15)&gt;0,IF(AN15=0,AVERAGE(D15:AA15,AH15),1),0)))</f>
        <v>0</v>
      </c>
      <c r="AJ15" s="12" t="str">
        <f t="shared" si="0"/>
        <v/>
      </c>
      <c r="AK15" s="10">
        <f t="shared" si="1"/>
        <v>0</v>
      </c>
      <c r="AL15" s="10">
        <f>Izostanci!W12</f>
        <v>0</v>
      </c>
      <c r="AM15" s="10">
        <f>Izostanci!X12</f>
        <v>0</v>
      </c>
      <c r="AN15" s="10">
        <f t="shared" si="3"/>
        <v>0</v>
      </c>
      <c r="AQ15" s="1" t="str">
        <f t="shared" si="2"/>
        <v/>
      </c>
    </row>
    <row r="16" spans="1:43" x14ac:dyDescent="0.2">
      <c r="A16" s="10">
        <v>11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1">
        <f>IF(Podaci!$C$2=5,IF(AN16="н","Н",IF(COUNT(D16:AA16)&gt;0,IF(AN16=0,AVERAGE(D16:AA16),1),0)),IF(AN16="н","Н",IF(COUNT(D16:AA16,AH16)&gt;0,IF(AN16=0,AVERAGE(D16:AA16,AH16),1),0)))</f>
        <v>0</v>
      </c>
      <c r="AJ16" s="12" t="str">
        <f t="shared" si="0"/>
        <v/>
      </c>
      <c r="AK16" s="10">
        <f t="shared" si="1"/>
        <v>0</v>
      </c>
      <c r="AL16" s="10">
        <f>Izostanci!W13</f>
        <v>0</v>
      </c>
      <c r="AM16" s="10">
        <f>Izostanci!X13</f>
        <v>0</v>
      </c>
      <c r="AN16" s="10">
        <f t="shared" si="3"/>
        <v>0</v>
      </c>
      <c r="AQ16" s="1" t="str">
        <f t="shared" si="2"/>
        <v/>
      </c>
    </row>
    <row r="17" spans="1:43" x14ac:dyDescent="0.2">
      <c r="A17" s="10">
        <v>12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1">
        <f>IF(Podaci!$C$2=5,IF(AN17="н","Н",IF(COUNT(D17:AA17)&gt;0,IF(AN17=0,AVERAGE(D17:AA17),1),0)),IF(AN17="н","Н",IF(COUNT(D17:AA17,AH17)&gt;0,IF(AN17=0,AVERAGE(D17:AA17,AH17),1),0)))</f>
        <v>0</v>
      </c>
      <c r="AJ17" s="12" t="str">
        <f t="shared" si="0"/>
        <v/>
      </c>
      <c r="AK17" s="10">
        <f t="shared" si="1"/>
        <v>0</v>
      </c>
      <c r="AL17" s="10">
        <f>Izostanci!W14</f>
        <v>0</v>
      </c>
      <c r="AM17" s="10">
        <f>Izostanci!X14</f>
        <v>0</v>
      </c>
      <c r="AN17" s="10">
        <f t="shared" si="3"/>
        <v>0</v>
      </c>
      <c r="AQ17" s="1" t="str">
        <f t="shared" si="2"/>
        <v/>
      </c>
    </row>
    <row r="18" spans="1:43" x14ac:dyDescent="0.2">
      <c r="A18" s="10">
        <v>13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1">
        <f>IF(Podaci!$C$2=5,IF(AN18="н","Н",IF(COUNT(D18:AA18)&gt;0,IF(AN18=0,AVERAGE(D18:AA18),1),0)),IF(AN18="н","Н",IF(COUNT(D18:AA18,AH18)&gt;0,IF(AN18=0,AVERAGE(D18:AA18,AH18),1),0)))</f>
        <v>0</v>
      </c>
      <c r="AJ18" s="12" t="str">
        <f t="shared" si="0"/>
        <v/>
      </c>
      <c r="AK18" s="10">
        <f t="shared" si="1"/>
        <v>0</v>
      </c>
      <c r="AL18" s="10">
        <f>Izostanci!W15</f>
        <v>0</v>
      </c>
      <c r="AM18" s="10">
        <f>Izostanci!X15</f>
        <v>0</v>
      </c>
      <c r="AN18" s="10">
        <f t="shared" si="3"/>
        <v>0</v>
      </c>
      <c r="AQ18" s="1" t="str">
        <f t="shared" si="2"/>
        <v/>
      </c>
    </row>
    <row r="19" spans="1:43" x14ac:dyDescent="0.2">
      <c r="A19" s="10">
        <v>14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1">
        <f>IF(Podaci!$C$2=5,IF(AN19="н","Н",IF(COUNT(D19:AA19)&gt;0,IF(AN19=0,AVERAGE(D19:AA19),1),0)),IF(AN19="н","Н",IF(COUNT(D19:AA19,AH19)&gt;0,IF(AN19=0,AVERAGE(D19:AA19,AH19),1),0)))</f>
        <v>0</v>
      </c>
      <c r="AJ19" s="12" t="str">
        <f t="shared" si="0"/>
        <v/>
      </c>
      <c r="AK19" s="10">
        <f t="shared" si="1"/>
        <v>0</v>
      </c>
      <c r="AL19" s="10">
        <f>Izostanci!W16</f>
        <v>0</v>
      </c>
      <c r="AM19" s="10">
        <f>Izostanci!X16</f>
        <v>0</v>
      </c>
      <c r="AN19" s="10">
        <f t="shared" si="3"/>
        <v>0</v>
      </c>
      <c r="AQ19" s="1" t="str">
        <f>IF(AL19&gt;=$AP$41,AL19,"")</f>
        <v/>
      </c>
    </row>
    <row r="20" spans="1:43" x14ac:dyDescent="0.2">
      <c r="A20" s="10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1">
        <f>IF(Podaci!$C$2=5,IF(AN20="н","Н",IF(COUNT(D20:AA20)&gt;0,IF(AN20=0,AVERAGE(D20:AA20),1),0)),IF(AN20="н","Н",IF(COUNT(D20:AA20,AH20)&gt;0,IF(AN20=0,AVERAGE(D20:AA20,AH20),1),0)))</f>
        <v>0</v>
      </c>
      <c r="AJ20" s="12" t="str">
        <f t="shared" si="0"/>
        <v/>
      </c>
      <c r="AK20" s="10">
        <f t="shared" si="1"/>
        <v>0</v>
      </c>
      <c r="AL20" s="10">
        <f>Izostanci!W17</f>
        <v>0</v>
      </c>
      <c r="AM20" s="10">
        <f>Izostanci!X17</f>
        <v>0</v>
      </c>
      <c r="AN20" s="10">
        <f t="shared" si="3"/>
        <v>0</v>
      </c>
      <c r="AQ20" s="1" t="str">
        <f t="shared" si="2"/>
        <v/>
      </c>
    </row>
    <row r="21" spans="1:43" x14ac:dyDescent="0.2">
      <c r="A21" s="10">
        <v>16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1">
        <f>IF(Podaci!$C$2=5,IF(AN21="н","Н",IF(COUNT(D21:AA21)&gt;0,IF(AN21=0,AVERAGE(D21:AA21),1),0)),IF(AN21="н","Н",IF(COUNT(D21:AA21,AH21)&gt;0,IF(AN21=0,AVERAGE(D21:AA21,AH21),1),0)))</f>
        <v>0</v>
      </c>
      <c r="AJ21" s="12" t="str">
        <f t="shared" si="0"/>
        <v/>
      </c>
      <c r="AK21" s="10">
        <f t="shared" si="1"/>
        <v>0</v>
      </c>
      <c r="AL21" s="10">
        <f>Izostanci!W18</f>
        <v>0</v>
      </c>
      <c r="AM21" s="10">
        <f>Izostanci!X18</f>
        <v>0</v>
      </c>
      <c r="AN21" s="10">
        <f t="shared" si="3"/>
        <v>0</v>
      </c>
      <c r="AQ21" s="1" t="str">
        <f t="shared" si="2"/>
        <v/>
      </c>
    </row>
    <row r="22" spans="1:43" x14ac:dyDescent="0.2">
      <c r="A22" s="10">
        <v>17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1">
        <f>IF(Podaci!$C$2=5,IF(AN22="н","Н",IF(COUNT(D22:AA22)&gt;0,IF(AN22=0,AVERAGE(D22:AA22),1),0)),IF(AN22="н","Н",IF(COUNT(D22:AA22,AH22)&gt;0,IF(AN22=0,AVERAGE(D22:AA22,AH22),1),0)))</f>
        <v>0</v>
      </c>
      <c r="AJ22" s="12" t="str">
        <f t="shared" si="0"/>
        <v/>
      </c>
      <c r="AK22" s="10">
        <f t="shared" si="1"/>
        <v>0</v>
      </c>
      <c r="AL22" s="10">
        <f>Izostanci!W19</f>
        <v>0</v>
      </c>
      <c r="AM22" s="10">
        <f>Izostanci!X19</f>
        <v>0</v>
      </c>
      <c r="AN22" s="10">
        <f t="shared" si="3"/>
        <v>0</v>
      </c>
      <c r="AQ22" s="1" t="str">
        <f t="shared" si="2"/>
        <v/>
      </c>
    </row>
    <row r="23" spans="1:43" x14ac:dyDescent="0.2">
      <c r="A23" s="10">
        <v>18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1">
        <f>IF(Podaci!$C$2=5,IF(AN23="н","Н",IF(COUNT(D23:AA23)&gt;0,IF(AN23=0,AVERAGE(D23:AA23),1),0)),IF(AN23="н","Н",IF(COUNT(D23:AA23,AH23)&gt;0,IF(AN23=0,AVERAGE(D23:AA23,AH23),1),0)))</f>
        <v>0</v>
      </c>
      <c r="AJ23" s="12" t="str">
        <f t="shared" si="0"/>
        <v/>
      </c>
      <c r="AK23" s="10">
        <f t="shared" si="1"/>
        <v>0</v>
      </c>
      <c r="AL23" s="10">
        <f>Izostanci!W20</f>
        <v>0</v>
      </c>
      <c r="AM23" s="10">
        <f>Izostanci!X20</f>
        <v>0</v>
      </c>
      <c r="AN23" s="10">
        <f t="shared" si="3"/>
        <v>0</v>
      </c>
      <c r="AQ23" s="1" t="str">
        <f t="shared" si="2"/>
        <v/>
      </c>
    </row>
    <row r="24" spans="1:43" x14ac:dyDescent="0.2">
      <c r="A24" s="10">
        <v>19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1">
        <f>IF(Podaci!$C$2=5,IF(AN24="н","Н",IF(COUNT(D24:AA24)&gt;0,IF(AN24=0,AVERAGE(D24:AA24),1),0)),IF(AN24="н","Н",IF(COUNT(D24:AA24,AH24)&gt;0,IF(AN24=0,AVERAGE(D24:AA24,AH24),1),0)))</f>
        <v>0</v>
      </c>
      <c r="AJ24" s="12" t="str">
        <f t="shared" si="0"/>
        <v/>
      </c>
      <c r="AK24" s="10">
        <f t="shared" si="1"/>
        <v>0</v>
      </c>
      <c r="AL24" s="10">
        <f>Izostanci!W21</f>
        <v>0</v>
      </c>
      <c r="AM24" s="10">
        <f>Izostanci!X21</f>
        <v>0</v>
      </c>
      <c r="AN24" s="10">
        <f t="shared" si="3"/>
        <v>0</v>
      </c>
      <c r="AQ24" s="1" t="str">
        <f t="shared" si="2"/>
        <v/>
      </c>
    </row>
    <row r="25" spans="1:43" x14ac:dyDescent="0.2">
      <c r="A25" s="10">
        <v>20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1">
        <f>IF(Podaci!$C$2=5,IF(AN25="н","Н",IF(COUNT(D25:AA25)&gt;0,IF(AN25=0,AVERAGE(D25:AA25),1),0)),IF(AN25="н","Н",IF(COUNT(D25:AA25,AH25)&gt;0,IF(AN25=0,AVERAGE(D25:AA25,AH25),1),0)))</f>
        <v>0</v>
      </c>
      <c r="AJ25" s="12" t="str">
        <f t="shared" si="0"/>
        <v/>
      </c>
      <c r="AK25" s="10">
        <f t="shared" si="1"/>
        <v>0</v>
      </c>
      <c r="AL25" s="10">
        <f>Izostanci!W22</f>
        <v>0</v>
      </c>
      <c r="AM25" s="10">
        <f>Izostanci!X22</f>
        <v>0</v>
      </c>
      <c r="AN25" s="10">
        <f t="shared" si="3"/>
        <v>0</v>
      </c>
      <c r="AQ25" s="1" t="str">
        <f t="shared" si="2"/>
        <v/>
      </c>
    </row>
    <row r="26" spans="1:43" x14ac:dyDescent="0.2">
      <c r="A26" s="10">
        <v>21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1">
        <f>IF(Podaci!$C$2=5,IF(AN26="н","Н",IF(COUNT(D26:AA26)&gt;0,IF(AN26=0,AVERAGE(D26:AA26),1),0)),IF(AN26="н","Н",IF(COUNT(D26:AA26,AH26)&gt;0,IF(AN26=0,AVERAGE(D26:AA26,AH26),1),0)))</f>
        <v>0</v>
      </c>
      <c r="AJ26" s="12" t="str">
        <f t="shared" si="0"/>
        <v/>
      </c>
      <c r="AK26" s="10">
        <f t="shared" si="1"/>
        <v>0</v>
      </c>
      <c r="AL26" s="10">
        <f>Izostanci!W23</f>
        <v>0</v>
      </c>
      <c r="AM26" s="10">
        <f>Izostanci!X23</f>
        <v>0</v>
      </c>
      <c r="AN26" s="10">
        <f t="shared" si="3"/>
        <v>0</v>
      </c>
      <c r="AQ26" s="1" t="str">
        <f t="shared" si="2"/>
        <v/>
      </c>
    </row>
    <row r="27" spans="1:43" x14ac:dyDescent="0.2">
      <c r="A27" s="10">
        <v>22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1">
        <f>IF(Podaci!$C$2=5,IF(AN27="н","Н",IF(COUNT(D27:AA27)&gt;0,IF(AN27=0,AVERAGE(D27:AA27),1),0)),IF(AN27="н","Н",IF(COUNT(D27:AA27,AH27)&gt;0,IF(AN27=0,AVERAGE(D27:AA27,AH27),1),0)))</f>
        <v>0</v>
      </c>
      <c r="AJ27" s="12" t="str">
        <f t="shared" si="0"/>
        <v/>
      </c>
      <c r="AK27" s="10">
        <f t="shared" si="1"/>
        <v>0</v>
      </c>
      <c r="AL27" s="10">
        <f>Izostanci!W24</f>
        <v>0</v>
      </c>
      <c r="AM27" s="10">
        <f>Izostanci!X24</f>
        <v>0</v>
      </c>
      <c r="AN27" s="10">
        <f t="shared" si="3"/>
        <v>0</v>
      </c>
      <c r="AQ27" s="1" t="str">
        <f t="shared" si="2"/>
        <v/>
      </c>
    </row>
    <row r="28" spans="1:43" x14ac:dyDescent="0.2">
      <c r="A28" s="10">
        <v>23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1">
        <f>IF(Podaci!$C$2=5,IF(AN28="н","Н",IF(COUNT(D28:AA28)&gt;0,IF(AN28=0,AVERAGE(D28:AA28),1),0)),IF(AN28="н","Н",IF(COUNT(D28:AA28,AH28)&gt;0,IF(AN28=0,AVERAGE(D28:AA28,AH28),1),0)))</f>
        <v>0</v>
      </c>
      <c r="AJ28" s="12" t="str">
        <f t="shared" si="0"/>
        <v/>
      </c>
      <c r="AK28" s="10">
        <f t="shared" si="1"/>
        <v>0</v>
      </c>
      <c r="AL28" s="10">
        <f>Izostanci!W25</f>
        <v>0</v>
      </c>
      <c r="AM28" s="10">
        <f>Izostanci!X25</f>
        <v>0</v>
      </c>
      <c r="AN28" s="10">
        <f t="shared" si="3"/>
        <v>0</v>
      </c>
      <c r="AQ28" s="1" t="str">
        <f t="shared" si="2"/>
        <v/>
      </c>
    </row>
    <row r="29" spans="1:43" x14ac:dyDescent="0.2">
      <c r="A29" s="10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1">
        <f>IF(Podaci!$C$2=5,IF(AN29="н","Н",IF(COUNT(D29:AA29)&gt;0,IF(AN29=0,AVERAGE(D29:AA29),1),0)),IF(AN29="н","Н",IF(COUNT(D29:AA29,AH29)&gt;0,IF(AN29=0,AVERAGE(D29:AA29,AH29),1),0)))</f>
        <v>0</v>
      </c>
      <c r="AJ29" s="12" t="str">
        <f t="shared" si="0"/>
        <v/>
      </c>
      <c r="AK29" s="10">
        <f t="shared" si="1"/>
        <v>0</v>
      </c>
      <c r="AL29" s="10">
        <f>Izostanci!W26</f>
        <v>0</v>
      </c>
      <c r="AM29" s="10">
        <f>Izostanci!X26</f>
        <v>0</v>
      </c>
      <c r="AN29" s="10">
        <f t="shared" si="3"/>
        <v>0</v>
      </c>
      <c r="AQ29" s="1" t="str">
        <f t="shared" si="2"/>
        <v/>
      </c>
    </row>
    <row r="30" spans="1:43" x14ac:dyDescent="0.2">
      <c r="A30" s="10">
        <v>25</v>
      </c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1">
        <f>IF(Podaci!$C$2=5,IF(AN30="н","Н",IF(COUNT(D30:AA30)&gt;0,IF(AN30=0,AVERAGE(D30:AA30),1),0)),IF(AN30="н","Н",IF(COUNT(D30:AA30,AH30)&gt;0,IF(AN30=0,AVERAGE(D30:AA30,AH30),1),0)))</f>
        <v>0</v>
      </c>
      <c r="AJ30" s="12" t="str">
        <f t="shared" si="0"/>
        <v/>
      </c>
      <c r="AK30" s="10">
        <f t="shared" si="1"/>
        <v>0</v>
      </c>
      <c r="AL30" s="10">
        <f>Izostanci!W27</f>
        <v>0</v>
      </c>
      <c r="AM30" s="10">
        <f>Izostanci!X27</f>
        <v>0</v>
      </c>
      <c r="AN30" s="10">
        <f t="shared" si="3"/>
        <v>0</v>
      </c>
      <c r="AQ30" s="1" t="str">
        <f t="shared" si="2"/>
        <v/>
      </c>
    </row>
    <row r="31" spans="1:43" x14ac:dyDescent="0.2">
      <c r="A31" s="10">
        <v>26</v>
      </c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1">
        <f>IF(Podaci!$C$2=5,IF(AN31="н","Н",IF(COUNT(D31:AA31)&gt;0,IF(AN31=0,AVERAGE(D31:AA31),1),0)),IF(AN31="н","Н",IF(COUNT(D31:AA31,AH31)&gt;0,IF(AN31=0,AVERAGE(D31:AA31,AH31),1),0)))</f>
        <v>0</v>
      </c>
      <c r="AJ31" s="12" t="str">
        <f t="shared" si="0"/>
        <v/>
      </c>
      <c r="AK31" s="10">
        <f t="shared" si="1"/>
        <v>0</v>
      </c>
      <c r="AL31" s="10">
        <f>Izostanci!W28</f>
        <v>0</v>
      </c>
      <c r="AM31" s="10">
        <f>Izostanci!X28</f>
        <v>0</v>
      </c>
      <c r="AN31" s="10">
        <f t="shared" si="3"/>
        <v>0</v>
      </c>
      <c r="AQ31" s="1" t="str">
        <f t="shared" si="2"/>
        <v/>
      </c>
    </row>
    <row r="32" spans="1:43" x14ac:dyDescent="0.2">
      <c r="A32" s="10">
        <v>27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1">
        <f>IF(Podaci!$C$2=5,IF(AN32="н","Н",IF(COUNT(D32:AA32)&gt;0,IF(AN32=0,AVERAGE(D32:AA32),1),0)),IF(AN32="н","Н",IF(COUNT(D32:AA32,AH32)&gt;0,IF(AN32=0,AVERAGE(D32:AA32,AH32),1),0)))</f>
        <v>0</v>
      </c>
      <c r="AJ32" s="12" t="str">
        <f t="shared" si="0"/>
        <v/>
      </c>
      <c r="AK32" s="10">
        <f t="shared" si="1"/>
        <v>0</v>
      </c>
      <c r="AL32" s="10">
        <f>Izostanci!W29</f>
        <v>0</v>
      </c>
      <c r="AM32" s="10">
        <f>Izostanci!X29</f>
        <v>0</v>
      </c>
      <c r="AN32" s="10">
        <f t="shared" si="3"/>
        <v>0</v>
      </c>
      <c r="AQ32" s="1" t="str">
        <f t="shared" si="2"/>
        <v/>
      </c>
    </row>
    <row r="33" spans="1:43" x14ac:dyDescent="0.2">
      <c r="A33" s="10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1">
        <f>IF(Podaci!$C$2=5,IF(AN33="н","Н",IF(COUNT(D33:AA33)&gt;0,IF(AN33=0,AVERAGE(D33:AA33),1),0)),IF(AN33="н","Н",IF(COUNT(D33:AA33,AH33)&gt;0,IF(AN33=0,AVERAGE(D33:AA33,AH33),1),0)))</f>
        <v>0</v>
      </c>
      <c r="AJ33" s="12" t="str">
        <f t="shared" si="0"/>
        <v/>
      </c>
      <c r="AK33" s="10">
        <f t="shared" si="1"/>
        <v>0</v>
      </c>
      <c r="AL33" s="10">
        <f>Izostanci!W30</f>
        <v>0</v>
      </c>
      <c r="AM33" s="10">
        <f>Izostanci!X30</f>
        <v>0</v>
      </c>
      <c r="AN33" s="10">
        <f t="shared" si="3"/>
        <v>0</v>
      </c>
      <c r="AQ33" s="1" t="str">
        <f t="shared" si="2"/>
        <v/>
      </c>
    </row>
    <row r="34" spans="1:43" x14ac:dyDescent="0.2">
      <c r="A34" s="10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11">
        <f>IF(Podaci!$C$2=5,IF(AN34="н","Н",IF(COUNT(D34:AA34)&gt;0,IF(AN34=0,AVERAGE(D34:AA34),1),0)),IF(AN34="н","Н",IF(COUNT(D34:AA34,AH34)&gt;0,IF(AN34=0,AVERAGE(D34:AA34,AH34),1),0)))</f>
        <v>0</v>
      </c>
      <c r="AJ34" s="12" t="str">
        <f t="shared" si="0"/>
        <v/>
      </c>
      <c r="AK34" s="10">
        <f t="shared" si="1"/>
        <v>0</v>
      </c>
      <c r="AL34" s="10">
        <f>Izostanci!W31</f>
        <v>0</v>
      </c>
      <c r="AM34" s="10">
        <f>Izostanci!X31</f>
        <v>0</v>
      </c>
      <c r="AN34" s="10">
        <f t="shared" si="3"/>
        <v>0</v>
      </c>
      <c r="AQ34" s="1" t="str">
        <f t="shared" si="2"/>
        <v/>
      </c>
    </row>
    <row r="35" spans="1:43" x14ac:dyDescent="0.2">
      <c r="A35" s="10">
        <v>30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1">
        <f>IF(Podaci!$C$2=5,IF(AN35="н","Н",IF(COUNT(D35:AA35)&gt;0,IF(AN35=0,AVERAGE(D35:AA35),1),0)),IF(AN35="н","Н",IF(COUNT(D35:AA35,AH35)&gt;0,IF(AN35=0,AVERAGE(D35:AA35,AH35),1),0)))</f>
        <v>0</v>
      </c>
      <c r="AJ35" s="12" t="str">
        <f t="shared" si="0"/>
        <v/>
      </c>
      <c r="AK35" s="10">
        <f t="shared" si="1"/>
        <v>0</v>
      </c>
      <c r="AL35" s="10">
        <f>Izostanci!W32</f>
        <v>0</v>
      </c>
      <c r="AM35" s="10">
        <f>Izostanci!X32</f>
        <v>0</v>
      </c>
      <c r="AN35" s="10">
        <f t="shared" si="3"/>
        <v>0</v>
      </c>
      <c r="AQ35" s="1" t="str">
        <f t="shared" si="2"/>
        <v/>
      </c>
    </row>
    <row r="36" spans="1:43" x14ac:dyDescent="0.2">
      <c r="A36" s="10">
        <v>31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1">
        <f>IF(Podaci!$C$2=5,IF(AN36="н","Н",IF(COUNT(D36:AA36)&gt;0,IF(AN36=0,AVERAGE(D36:AA36),1),0)),IF(AN36="н","Н",IF(COUNT(D36:AA36,AH36)&gt;0,IF(AN36=0,AVERAGE(D36:AA36,AH36),1),0)))</f>
        <v>0</v>
      </c>
      <c r="AJ36" s="12" t="str">
        <f t="shared" si="0"/>
        <v/>
      </c>
      <c r="AK36" s="10">
        <f t="shared" si="1"/>
        <v>0</v>
      </c>
      <c r="AL36" s="10">
        <f>Izostanci!W33</f>
        <v>0</v>
      </c>
      <c r="AM36" s="10">
        <f>Izostanci!X33</f>
        <v>0</v>
      </c>
      <c r="AN36" s="10">
        <f t="shared" si="3"/>
        <v>0</v>
      </c>
      <c r="AQ36" s="1" t="str">
        <f>IF(AL36&gt;=$AP$41,AL36,"")</f>
        <v/>
      </c>
    </row>
    <row r="37" spans="1:43" x14ac:dyDescent="0.2">
      <c r="A37" s="10">
        <v>32</v>
      </c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1">
        <f>IF(Podaci!$C$2=5,IF(AN37="н","Н",IF(COUNT(D37:AA37)&gt;0,IF(AN37=0,AVERAGE(D37:AA37),1),0)),IF(AN37="н","Н",IF(COUNT(D37:AA37,AH37)&gt;0,IF(AN37=0,AVERAGE(D37:AA37,AH37),1),0)))</f>
        <v>0</v>
      </c>
      <c r="AJ37" s="12" t="str">
        <f t="shared" si="0"/>
        <v/>
      </c>
      <c r="AK37" s="10">
        <f t="shared" si="1"/>
        <v>0</v>
      </c>
      <c r="AL37" s="10">
        <f>Izostanci!W34</f>
        <v>0</v>
      </c>
      <c r="AM37" s="10">
        <f>Izostanci!X34</f>
        <v>0</v>
      </c>
      <c r="AN37" s="10">
        <f t="shared" si="3"/>
        <v>0</v>
      </c>
      <c r="AQ37" s="1" t="str">
        <f t="shared" si="2"/>
        <v/>
      </c>
    </row>
    <row r="38" spans="1:43" x14ac:dyDescent="0.2">
      <c r="A38" s="10">
        <v>33</v>
      </c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1">
        <f>IF(Podaci!$C$2=5,IF(AN38="н","Н",IF(COUNT(D38:AA38)&gt;0,IF(AN38=0,AVERAGE(D38:AA38),1),0)),IF(AN38="н","Н",IF(COUNT(D38:AA38,AH38)&gt;0,IF(AN38=0,AVERAGE(D38:AA38,AH38),1),0)))</f>
        <v>0</v>
      </c>
      <c r="AJ38" s="12" t="str">
        <f t="shared" si="0"/>
        <v/>
      </c>
      <c r="AK38" s="10">
        <f t="shared" si="1"/>
        <v>0</v>
      </c>
      <c r="AL38" s="10">
        <f>Izostanci!W35</f>
        <v>0</v>
      </c>
      <c r="AM38" s="10">
        <f>Izostanci!X35</f>
        <v>0</v>
      </c>
      <c r="AN38" s="10">
        <f t="shared" si="3"/>
        <v>0</v>
      </c>
      <c r="AQ38" s="1" t="str">
        <f t="shared" si="2"/>
        <v/>
      </c>
    </row>
    <row r="39" spans="1:43" x14ac:dyDescent="0.2">
      <c r="A39" s="10">
        <v>34</v>
      </c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11">
        <f>IF(Podaci!$C$2=5,IF(AN39="н","Н",IF(COUNT(D39:AA39)&gt;0,IF(AN39=0,AVERAGE(D39:AA39),1),0)),IF(AN39="н","Н",IF(COUNT(D39:AA39,AH39)&gt;0,IF(AN39=0,AVERAGE(D39:AA39,AH39),1),0)))</f>
        <v>0</v>
      </c>
      <c r="AJ39" s="12" t="str">
        <f t="shared" si="0"/>
        <v/>
      </c>
      <c r="AK39" s="10">
        <f t="shared" si="1"/>
        <v>0</v>
      </c>
      <c r="AL39" s="10">
        <f>Izostanci!W36</f>
        <v>0</v>
      </c>
      <c r="AM39" s="10">
        <f>Izostanci!X36</f>
        <v>0</v>
      </c>
      <c r="AN39" s="10">
        <f t="shared" si="3"/>
        <v>0</v>
      </c>
      <c r="AQ39" s="1" t="str">
        <f t="shared" si="2"/>
        <v/>
      </c>
    </row>
    <row r="40" spans="1:43" x14ac:dyDescent="0.2">
      <c r="A40" s="10">
        <v>35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1">
        <f>IF(Podaci!$C$2=5,IF(AN40="н","Н",IF(COUNT(D40:AA40)&gt;0,IF(AN40=0,AVERAGE(D40:AA40),1),0)),IF(AN40="н","Н",IF(COUNT(D40:AA40,AH40)&gt;0,IF(AN40=0,AVERAGE(D40:AA40,AH40),1),0)))</f>
        <v>0</v>
      </c>
      <c r="AJ40" s="12" t="str">
        <f t="shared" si="0"/>
        <v/>
      </c>
      <c r="AK40" s="10">
        <f t="shared" si="1"/>
        <v>0</v>
      </c>
      <c r="AL40" s="10">
        <f>Izostanci!W37</f>
        <v>0</v>
      </c>
      <c r="AM40" s="10">
        <f>Izostanci!X37</f>
        <v>0</v>
      </c>
      <c r="AN40" s="10">
        <f t="shared" si="3"/>
        <v>0</v>
      </c>
      <c r="AQ40" s="1" t="str">
        <f t="shared" si="2"/>
        <v/>
      </c>
    </row>
    <row r="41" spans="1:43" x14ac:dyDescent="0.2">
      <c r="A41" s="10">
        <v>36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1">
        <f>IF(Podaci!$C$2=5,IF(AN41="н","Н",IF(COUNT(D41:AA41)&gt;0,IF(AN41=0,AVERAGE(D41:AA41),1),0)),IF(AN41="н","Н",IF(COUNT(D41:AA41,AH41)&gt;0,IF(AN41=0,AVERAGE(D41:AA41,AH41),1),0)))</f>
        <v>0</v>
      </c>
      <c r="AJ41" s="12" t="str">
        <f t="shared" si="0"/>
        <v/>
      </c>
      <c r="AK41" s="10">
        <f t="shared" si="1"/>
        <v>0</v>
      </c>
      <c r="AL41" s="10">
        <f>Izostanci!W38</f>
        <v>0</v>
      </c>
      <c r="AM41" s="10">
        <f>Izostanci!X38</f>
        <v>0</v>
      </c>
      <c r="AN41" s="10">
        <f>IF(COUNTIF(D41:AG41,"н"),"Н",COUNTIF(D41:AG41,1))</f>
        <v>0</v>
      </c>
      <c r="AP41" s="13">
        <f>IF(Podaci!C2=5,Podaci!H3,IF(Podaci!C2=6,Podaci!H4,IF(Podaci!C2=7,Podaci!H5,Podaci!H6)))</f>
        <v>336</v>
      </c>
      <c r="AQ41" s="1" t="str">
        <f t="shared" si="2"/>
        <v/>
      </c>
    </row>
    <row r="42" spans="1:43" x14ac:dyDescent="0.2">
      <c r="S42" s="64" t="s">
        <v>36</v>
      </c>
    </row>
  </sheetData>
  <sheetProtection password="C744" sheet="1" objects="1" scenarios="1"/>
  <mergeCells count="7">
    <mergeCell ref="V4:AA4"/>
    <mergeCell ref="AB4:AG4"/>
    <mergeCell ref="AP1:AQ1"/>
    <mergeCell ref="D1:L1"/>
    <mergeCell ref="AJ2:AN2"/>
    <mergeCell ref="D3:E3"/>
    <mergeCell ref="AJ3:AK3"/>
  </mergeCells>
  <dataValidations count="25">
    <dataValidation type="whole" allowBlank="1" showInputMessage="1" showErrorMessage="1" errorTitle="Није добра оцена" error="Унесите одговарајућу оцену" sqref="WVK6:WVW7 WLO6:WMA7 WBS6:WCE7 VRW6:VSI7 VIA6:VIM7 UYE6:UYQ7 UOI6:UOU7 UEM6:UEY7 TUQ6:TVC7 TKU6:TLG7 TAY6:TBK7 SRC6:SRO7 SHG6:SHS7 RXK6:RXW7 RNO6:ROA7 RDS6:REE7 QTW6:QUI7 QKA6:QKM7 QAE6:QAQ7 PQI6:PQU7 PGM6:PGY7 OWQ6:OXC7 OMU6:ONG7 OCY6:ODK7 NTC6:NTO7 NJG6:NJS7 MZK6:MZW7 MPO6:MQA7 MFS6:MGE7 LVW6:LWI7 LMA6:LMM7 LCE6:LCQ7 KSI6:KSU7 KIM6:KIY7 JYQ6:JZC7 JOU6:JPG7 JEY6:JFK7 IVC6:IVO7 ILG6:ILS7 IBK6:IBW7 HRO6:HSA7 HHS6:HIE7 GXW6:GYI7 GOA6:GOM7 GEE6:GEQ7 FUI6:FUU7 FKM6:FKY7 FAQ6:FBC7 EQU6:ERG7 EGY6:EHK7 DXC6:DXO7 DNG6:DNS7 DDK6:DDW7 CTO6:CUA7 CJS6:CKE7 BZW6:CAI7 BQA6:BQM7 BGE6:BGQ7 AWI6:AWU7 AMM6:AMY7 ACQ6:ADC7 SU6:TG7 WVZ6:WWJ7 WMD6:WMN7 WCH6:WCR7 VSL6:VSV7 VIP6:VIZ7 UYT6:UZD7 UOX6:UPH7 UFB6:UFL7 TVF6:TVP7 TLJ6:TLT7 TBN6:TBX7 SRR6:SSB7 SHV6:SIF7 RXZ6:RYJ7 ROD6:RON7 REH6:RER7 QUL6:QUV7 QKP6:QKZ7 QAT6:QBD7 PQX6:PRH7 PHB6:PHL7 OXF6:OXP7 ONJ6:ONT7 ODN6:ODX7 NTR6:NUB7 NJV6:NKF7 MZZ6:NAJ7 MQD6:MQN7 MGH6:MGR7 LWL6:LWV7 LMP6:LMZ7 LCT6:LDD7 KSX6:KTH7 KJB6:KJL7 JZF6:JZP7 JPJ6:JPT7 JFN6:JFX7 IVR6:IWB7 ILV6:IMF7 IBZ6:ICJ7 HSD6:HSN7 HIH6:HIR7 GYL6:GYV7 GOP6:GOZ7 GET6:GFD7 FUX6:FVH7 FLB6:FLL7 FBF6:FBP7 ERJ6:ERT7 EHN6:EHX7 DXR6:DYB7 DNV6:DOF7 DDZ6:DEJ7 CUD6:CUN7 CKH6:CKR7 CAL6:CAV7 BQP6:BQZ7 BGT6:BHD7 AWX6:AXH7 ANB6:ANL7 ADF6:ADP7 TJ6:TT7 WVK983042:WVW983043 WLO983042:WMA983043 WBS983042:WCE983043 VRW983042:VSI983043 VIA983042:VIM983043 UYE983042:UYQ983043 UOI983042:UOU983043 UEM983042:UEY983043 TUQ983042:TVC983043 TKU983042:TLG983043 TAY983042:TBK983043 SRC983042:SRO983043 SHG983042:SHS983043 RXK983042:RXW983043 RNO983042:ROA983043 RDS983042:REE983043 QTW983042:QUI983043 QKA983042:QKM983043 QAE983042:QAQ983043 PQI983042:PQU983043 PGM983042:PGY983043 OWQ983042:OXC983043 OMU983042:ONG983043 OCY983042:ODK983043 NTC983042:NTO983043 NJG983042:NJS983043 MZK983042:MZW983043 MPO983042:MQA983043 MFS983042:MGE983043 LVW983042:LWI983043 LMA983042:LMM983043 LCE983042:LCQ983043 KSI983042:KSU983043 KIM983042:KIY983043 JYQ983042:JZC983043 JOU983042:JPG983043 JEY983042:JFK983043 IVC983042:IVO983043 ILG983042:ILS983043 IBK983042:IBW983043 HRO983042:HSA983043 HHS983042:HIE983043 GXW983042:GYI983043 GOA983042:GOM983043 GEE983042:GEQ983043 FUI983042:FUU983043 FKM983042:FKY983043 FAQ983042:FBC983043 EQU983042:ERG983043 EGY983042:EHK983043 DXC983042:DXO983043 DNG983042:DNS983043 DDK983042:DDW983043 CTO983042:CUA983043 CJS983042:CKE983043 BZW983042:CAI983043 BQA983042:BQM983043 BGE983042:BGQ983043 AWI983042:AWU983043 AMM983042:AMY983043 ACQ983042:ADC983043 SU983042:TG983043 WVK917506:WVW917507 WLO917506:WMA917507 WBS917506:WCE917507 VRW917506:VSI917507 VIA917506:VIM917507 UYE917506:UYQ917507 UOI917506:UOU917507 UEM917506:UEY917507 TUQ917506:TVC917507 TKU917506:TLG917507 TAY917506:TBK917507 SRC917506:SRO917507 SHG917506:SHS917507 RXK917506:RXW917507 RNO917506:ROA917507 RDS917506:REE917507 QTW917506:QUI917507 QKA917506:QKM917507 QAE917506:QAQ917507 PQI917506:PQU917507 PGM917506:PGY917507 OWQ917506:OXC917507 OMU917506:ONG917507 OCY917506:ODK917507 NTC917506:NTO917507 NJG917506:NJS917507 MZK917506:MZW917507 MPO917506:MQA917507 MFS917506:MGE917507 LVW917506:LWI917507 LMA917506:LMM917507 LCE917506:LCQ917507 KSI917506:KSU917507 KIM917506:KIY917507 JYQ917506:JZC917507 JOU917506:JPG917507 JEY917506:JFK917507 IVC917506:IVO917507 ILG917506:ILS917507 IBK917506:IBW917507 HRO917506:HSA917507 HHS917506:HIE917507 GXW917506:GYI917507 GOA917506:GOM917507 GEE917506:GEQ917507 FUI917506:FUU917507 FKM917506:FKY917507 FAQ917506:FBC917507 EQU917506:ERG917507 EGY917506:EHK917507 DXC917506:DXO917507 DNG917506:DNS917507 DDK917506:DDW917507 CTO917506:CUA917507 CJS917506:CKE917507 BZW917506:CAI917507 BQA917506:BQM917507 BGE917506:BGQ917507 AWI917506:AWU917507 AMM917506:AMY917507 ACQ917506:ADC917507 SU917506:TG917507 WVK851970:WVW851971 WLO851970:WMA851971 WBS851970:WCE851971 VRW851970:VSI851971 VIA851970:VIM851971 UYE851970:UYQ851971 UOI851970:UOU851971 UEM851970:UEY851971 TUQ851970:TVC851971 TKU851970:TLG851971 TAY851970:TBK851971 SRC851970:SRO851971 SHG851970:SHS851971 RXK851970:RXW851971 RNO851970:ROA851971 RDS851970:REE851971 QTW851970:QUI851971 QKA851970:QKM851971 QAE851970:QAQ851971 PQI851970:PQU851971 PGM851970:PGY851971 OWQ851970:OXC851971 OMU851970:ONG851971 OCY851970:ODK851971 NTC851970:NTO851971 NJG851970:NJS851971 MZK851970:MZW851971 MPO851970:MQA851971 MFS851970:MGE851971 LVW851970:LWI851971 LMA851970:LMM851971 LCE851970:LCQ851971 KSI851970:KSU851971 KIM851970:KIY851971 JYQ851970:JZC851971 JOU851970:JPG851971 JEY851970:JFK851971 IVC851970:IVO851971 ILG851970:ILS851971 IBK851970:IBW851971 HRO851970:HSA851971 HHS851970:HIE851971 GXW851970:GYI851971 GOA851970:GOM851971 GEE851970:GEQ851971 FUI851970:FUU851971 FKM851970:FKY851971 FAQ851970:FBC851971 EQU851970:ERG851971 EGY851970:EHK851971 DXC851970:DXO851971 DNG851970:DNS851971 DDK851970:DDW851971 CTO851970:CUA851971 CJS851970:CKE851971 BZW851970:CAI851971 BQA851970:BQM851971 BGE851970:BGQ851971 AWI851970:AWU851971 AMM851970:AMY851971 ACQ851970:ADC851971 SU851970:TG851971 WVK786434:WVW786435 WLO786434:WMA786435 WBS786434:WCE786435 VRW786434:VSI786435 VIA786434:VIM786435 UYE786434:UYQ786435 UOI786434:UOU786435 UEM786434:UEY786435 TUQ786434:TVC786435 TKU786434:TLG786435 TAY786434:TBK786435 SRC786434:SRO786435 SHG786434:SHS786435 RXK786434:RXW786435 RNO786434:ROA786435 RDS786434:REE786435 QTW786434:QUI786435 QKA786434:QKM786435 QAE786434:QAQ786435 PQI786434:PQU786435 PGM786434:PGY786435 OWQ786434:OXC786435 OMU786434:ONG786435 OCY786434:ODK786435 NTC786434:NTO786435 NJG786434:NJS786435 MZK786434:MZW786435 MPO786434:MQA786435 MFS786434:MGE786435 LVW786434:LWI786435 LMA786434:LMM786435 LCE786434:LCQ786435 KSI786434:KSU786435 KIM786434:KIY786435 JYQ786434:JZC786435 JOU786434:JPG786435 JEY786434:JFK786435 IVC786434:IVO786435 ILG786434:ILS786435 IBK786434:IBW786435 HRO786434:HSA786435 HHS786434:HIE786435 GXW786434:GYI786435 GOA786434:GOM786435 GEE786434:GEQ786435 FUI786434:FUU786435 FKM786434:FKY786435 FAQ786434:FBC786435 EQU786434:ERG786435 EGY786434:EHK786435 DXC786434:DXO786435 DNG786434:DNS786435 DDK786434:DDW786435 CTO786434:CUA786435 CJS786434:CKE786435 BZW786434:CAI786435 BQA786434:BQM786435 BGE786434:BGQ786435 AWI786434:AWU786435 AMM786434:AMY786435 ACQ786434:ADC786435 SU786434:TG786435 WVK720898:WVW720899 WLO720898:WMA720899 WBS720898:WCE720899 VRW720898:VSI720899 VIA720898:VIM720899 UYE720898:UYQ720899 UOI720898:UOU720899 UEM720898:UEY720899 TUQ720898:TVC720899 TKU720898:TLG720899 TAY720898:TBK720899 SRC720898:SRO720899 SHG720898:SHS720899 RXK720898:RXW720899 RNO720898:ROA720899 RDS720898:REE720899 QTW720898:QUI720899 QKA720898:QKM720899 QAE720898:QAQ720899 PQI720898:PQU720899 PGM720898:PGY720899 OWQ720898:OXC720899 OMU720898:ONG720899 OCY720898:ODK720899 NTC720898:NTO720899 NJG720898:NJS720899 MZK720898:MZW720899 MPO720898:MQA720899 MFS720898:MGE720899 LVW720898:LWI720899 LMA720898:LMM720899 LCE720898:LCQ720899 KSI720898:KSU720899 KIM720898:KIY720899 JYQ720898:JZC720899 JOU720898:JPG720899 JEY720898:JFK720899 IVC720898:IVO720899 ILG720898:ILS720899 IBK720898:IBW720899 HRO720898:HSA720899 HHS720898:HIE720899 GXW720898:GYI720899 GOA720898:GOM720899 GEE720898:GEQ720899 FUI720898:FUU720899 FKM720898:FKY720899 FAQ720898:FBC720899 EQU720898:ERG720899 EGY720898:EHK720899 DXC720898:DXO720899 DNG720898:DNS720899 DDK720898:DDW720899 CTO720898:CUA720899 CJS720898:CKE720899 BZW720898:CAI720899 BQA720898:BQM720899 BGE720898:BGQ720899 AWI720898:AWU720899 AMM720898:AMY720899 ACQ720898:ADC720899 SU720898:TG720899 WVK655362:WVW655363 WLO655362:WMA655363 WBS655362:WCE655363 VRW655362:VSI655363 VIA655362:VIM655363 UYE655362:UYQ655363 UOI655362:UOU655363 UEM655362:UEY655363 TUQ655362:TVC655363 TKU655362:TLG655363 TAY655362:TBK655363 SRC655362:SRO655363 SHG655362:SHS655363 RXK655362:RXW655363 RNO655362:ROA655363 RDS655362:REE655363 QTW655362:QUI655363 QKA655362:QKM655363 QAE655362:QAQ655363 PQI655362:PQU655363 PGM655362:PGY655363 OWQ655362:OXC655363 OMU655362:ONG655363 OCY655362:ODK655363 NTC655362:NTO655363 NJG655362:NJS655363 MZK655362:MZW655363 MPO655362:MQA655363 MFS655362:MGE655363 LVW655362:LWI655363 LMA655362:LMM655363 LCE655362:LCQ655363 KSI655362:KSU655363 KIM655362:KIY655363 JYQ655362:JZC655363 JOU655362:JPG655363 JEY655362:JFK655363 IVC655362:IVO655363 ILG655362:ILS655363 IBK655362:IBW655363 HRO655362:HSA655363 HHS655362:HIE655363 GXW655362:GYI655363 GOA655362:GOM655363 GEE655362:GEQ655363 FUI655362:FUU655363 FKM655362:FKY655363 FAQ655362:FBC655363 EQU655362:ERG655363 EGY655362:EHK655363 DXC655362:DXO655363 DNG655362:DNS655363 DDK655362:DDW655363 CTO655362:CUA655363 CJS655362:CKE655363 BZW655362:CAI655363 BQA655362:BQM655363 BGE655362:BGQ655363 AWI655362:AWU655363 AMM655362:AMY655363 ACQ655362:ADC655363 SU655362:TG655363 WVK589826:WVW589827 WLO589826:WMA589827 WBS589826:WCE589827 VRW589826:VSI589827 VIA589826:VIM589827 UYE589826:UYQ589827 UOI589826:UOU589827 UEM589826:UEY589827 TUQ589826:TVC589827 TKU589826:TLG589827 TAY589826:TBK589827 SRC589826:SRO589827 SHG589826:SHS589827 RXK589826:RXW589827 RNO589826:ROA589827 RDS589826:REE589827 QTW589826:QUI589827 QKA589826:QKM589827 QAE589826:QAQ589827 PQI589826:PQU589827 PGM589826:PGY589827 OWQ589826:OXC589827 OMU589826:ONG589827 OCY589826:ODK589827 NTC589826:NTO589827 NJG589826:NJS589827 MZK589826:MZW589827 MPO589826:MQA589827 MFS589826:MGE589827 LVW589826:LWI589827 LMA589826:LMM589827 LCE589826:LCQ589827 KSI589826:KSU589827 KIM589826:KIY589827 JYQ589826:JZC589827 JOU589826:JPG589827 JEY589826:JFK589827 IVC589826:IVO589827 ILG589826:ILS589827 IBK589826:IBW589827 HRO589826:HSA589827 HHS589826:HIE589827 GXW589826:GYI589827 GOA589826:GOM589827 GEE589826:GEQ589827 FUI589826:FUU589827 FKM589826:FKY589827 FAQ589826:FBC589827 EQU589826:ERG589827 EGY589826:EHK589827 DXC589826:DXO589827 DNG589826:DNS589827 DDK589826:DDW589827 CTO589826:CUA589827 CJS589826:CKE589827 BZW589826:CAI589827 BQA589826:BQM589827 BGE589826:BGQ589827 AWI589826:AWU589827 AMM589826:AMY589827 ACQ589826:ADC589827 SU589826:TG589827 WVK524290:WVW524291 WLO524290:WMA524291 WBS524290:WCE524291 VRW524290:VSI524291 VIA524290:VIM524291 UYE524290:UYQ524291 UOI524290:UOU524291 UEM524290:UEY524291 TUQ524290:TVC524291 TKU524290:TLG524291 TAY524290:TBK524291 SRC524290:SRO524291 SHG524290:SHS524291 RXK524290:RXW524291 RNO524290:ROA524291 RDS524290:REE524291 QTW524290:QUI524291 QKA524290:QKM524291 QAE524290:QAQ524291 PQI524290:PQU524291 PGM524290:PGY524291 OWQ524290:OXC524291 OMU524290:ONG524291 OCY524290:ODK524291 NTC524290:NTO524291 NJG524290:NJS524291 MZK524290:MZW524291 MPO524290:MQA524291 MFS524290:MGE524291 LVW524290:LWI524291 LMA524290:LMM524291 LCE524290:LCQ524291 KSI524290:KSU524291 KIM524290:KIY524291 JYQ524290:JZC524291 JOU524290:JPG524291 JEY524290:JFK524291 IVC524290:IVO524291 ILG524290:ILS524291 IBK524290:IBW524291 HRO524290:HSA524291 HHS524290:HIE524291 GXW524290:GYI524291 GOA524290:GOM524291 GEE524290:GEQ524291 FUI524290:FUU524291 FKM524290:FKY524291 FAQ524290:FBC524291 EQU524290:ERG524291 EGY524290:EHK524291 DXC524290:DXO524291 DNG524290:DNS524291 DDK524290:DDW524291 CTO524290:CUA524291 CJS524290:CKE524291 BZW524290:CAI524291 BQA524290:BQM524291 BGE524290:BGQ524291 AWI524290:AWU524291 AMM524290:AMY524291 ACQ524290:ADC524291 SU524290:TG524291 WVK458754:WVW458755 WLO458754:WMA458755 WBS458754:WCE458755 VRW458754:VSI458755 VIA458754:VIM458755 UYE458754:UYQ458755 UOI458754:UOU458755 UEM458754:UEY458755 TUQ458754:TVC458755 TKU458754:TLG458755 TAY458754:TBK458755 SRC458754:SRO458755 SHG458754:SHS458755 RXK458754:RXW458755 RNO458754:ROA458755 RDS458754:REE458755 QTW458754:QUI458755 QKA458754:QKM458755 QAE458754:QAQ458755 PQI458754:PQU458755 PGM458754:PGY458755 OWQ458754:OXC458755 OMU458754:ONG458755 OCY458754:ODK458755 NTC458754:NTO458755 NJG458754:NJS458755 MZK458754:MZW458755 MPO458754:MQA458755 MFS458754:MGE458755 LVW458754:LWI458755 LMA458754:LMM458755 LCE458754:LCQ458755 KSI458754:KSU458755 KIM458754:KIY458755 JYQ458754:JZC458755 JOU458754:JPG458755 JEY458754:JFK458755 IVC458754:IVO458755 ILG458754:ILS458755 IBK458754:IBW458755 HRO458754:HSA458755 HHS458754:HIE458755 GXW458754:GYI458755 GOA458754:GOM458755 GEE458754:GEQ458755 FUI458754:FUU458755 FKM458754:FKY458755 FAQ458754:FBC458755 EQU458754:ERG458755 EGY458754:EHK458755 DXC458754:DXO458755 DNG458754:DNS458755 DDK458754:DDW458755 CTO458754:CUA458755 CJS458754:CKE458755 BZW458754:CAI458755 BQA458754:BQM458755 BGE458754:BGQ458755 AWI458754:AWU458755 AMM458754:AMY458755 ACQ458754:ADC458755 SU458754:TG458755 WVK393218:WVW393219 WLO393218:WMA393219 WBS393218:WCE393219 VRW393218:VSI393219 VIA393218:VIM393219 UYE393218:UYQ393219 UOI393218:UOU393219 UEM393218:UEY393219 TUQ393218:TVC393219 TKU393218:TLG393219 TAY393218:TBK393219 SRC393218:SRO393219 SHG393218:SHS393219 RXK393218:RXW393219 RNO393218:ROA393219 RDS393218:REE393219 QTW393218:QUI393219 QKA393218:QKM393219 QAE393218:QAQ393219 PQI393218:PQU393219 PGM393218:PGY393219 OWQ393218:OXC393219 OMU393218:ONG393219 OCY393218:ODK393219 NTC393218:NTO393219 NJG393218:NJS393219 MZK393218:MZW393219 MPO393218:MQA393219 MFS393218:MGE393219 LVW393218:LWI393219 LMA393218:LMM393219 LCE393218:LCQ393219 KSI393218:KSU393219 KIM393218:KIY393219 JYQ393218:JZC393219 JOU393218:JPG393219 JEY393218:JFK393219 IVC393218:IVO393219 ILG393218:ILS393219 IBK393218:IBW393219 HRO393218:HSA393219 HHS393218:HIE393219 GXW393218:GYI393219 GOA393218:GOM393219 GEE393218:GEQ393219 FUI393218:FUU393219 FKM393218:FKY393219 FAQ393218:FBC393219 EQU393218:ERG393219 EGY393218:EHK393219 DXC393218:DXO393219 DNG393218:DNS393219 DDK393218:DDW393219 CTO393218:CUA393219 CJS393218:CKE393219 BZW393218:CAI393219 BQA393218:BQM393219 BGE393218:BGQ393219 AWI393218:AWU393219 AMM393218:AMY393219 ACQ393218:ADC393219 SU393218:TG393219 WVK327682:WVW327683 WLO327682:WMA327683 WBS327682:WCE327683 VRW327682:VSI327683 VIA327682:VIM327683 UYE327682:UYQ327683 UOI327682:UOU327683 UEM327682:UEY327683 TUQ327682:TVC327683 TKU327682:TLG327683 TAY327682:TBK327683 SRC327682:SRO327683 SHG327682:SHS327683 RXK327682:RXW327683 RNO327682:ROA327683 RDS327682:REE327683 QTW327682:QUI327683 QKA327682:QKM327683 QAE327682:QAQ327683 PQI327682:PQU327683 PGM327682:PGY327683 OWQ327682:OXC327683 OMU327682:ONG327683 OCY327682:ODK327683 NTC327682:NTO327683 NJG327682:NJS327683 MZK327682:MZW327683 MPO327682:MQA327683 MFS327682:MGE327683 LVW327682:LWI327683 LMA327682:LMM327683 LCE327682:LCQ327683 KSI327682:KSU327683 KIM327682:KIY327683 JYQ327682:JZC327683 JOU327682:JPG327683 JEY327682:JFK327683 IVC327682:IVO327683 ILG327682:ILS327683 IBK327682:IBW327683 HRO327682:HSA327683 HHS327682:HIE327683 GXW327682:GYI327683 GOA327682:GOM327683 GEE327682:GEQ327683 FUI327682:FUU327683 FKM327682:FKY327683 FAQ327682:FBC327683 EQU327682:ERG327683 EGY327682:EHK327683 DXC327682:DXO327683 DNG327682:DNS327683 DDK327682:DDW327683 CTO327682:CUA327683 CJS327682:CKE327683 BZW327682:CAI327683 BQA327682:BQM327683 BGE327682:BGQ327683 AWI327682:AWU327683 AMM327682:AMY327683 ACQ327682:ADC327683 SU327682:TG327683 WVK262146:WVW262147 WLO262146:WMA262147 WBS262146:WCE262147 VRW262146:VSI262147 VIA262146:VIM262147 UYE262146:UYQ262147 UOI262146:UOU262147 UEM262146:UEY262147 TUQ262146:TVC262147 TKU262146:TLG262147 TAY262146:TBK262147 SRC262146:SRO262147 SHG262146:SHS262147 RXK262146:RXW262147 RNO262146:ROA262147 RDS262146:REE262147 QTW262146:QUI262147 QKA262146:QKM262147 QAE262146:QAQ262147 PQI262146:PQU262147 PGM262146:PGY262147 OWQ262146:OXC262147 OMU262146:ONG262147 OCY262146:ODK262147 NTC262146:NTO262147 NJG262146:NJS262147 MZK262146:MZW262147 MPO262146:MQA262147 MFS262146:MGE262147 LVW262146:LWI262147 LMA262146:LMM262147 LCE262146:LCQ262147 KSI262146:KSU262147 KIM262146:KIY262147 JYQ262146:JZC262147 JOU262146:JPG262147 JEY262146:JFK262147 IVC262146:IVO262147 ILG262146:ILS262147 IBK262146:IBW262147 HRO262146:HSA262147 HHS262146:HIE262147 GXW262146:GYI262147 GOA262146:GOM262147 GEE262146:GEQ262147 FUI262146:FUU262147 FKM262146:FKY262147 FAQ262146:FBC262147 EQU262146:ERG262147 EGY262146:EHK262147 DXC262146:DXO262147 DNG262146:DNS262147 DDK262146:DDW262147 CTO262146:CUA262147 CJS262146:CKE262147 BZW262146:CAI262147 BQA262146:BQM262147 BGE262146:BGQ262147 AWI262146:AWU262147 AMM262146:AMY262147 ACQ262146:ADC262147 SU262146:TG262147 WVK196610:WVW196611 WLO196610:WMA196611 WBS196610:WCE196611 VRW196610:VSI196611 VIA196610:VIM196611 UYE196610:UYQ196611 UOI196610:UOU196611 UEM196610:UEY196611 TUQ196610:TVC196611 TKU196610:TLG196611 TAY196610:TBK196611 SRC196610:SRO196611 SHG196610:SHS196611 RXK196610:RXW196611 RNO196610:ROA196611 RDS196610:REE196611 QTW196610:QUI196611 QKA196610:QKM196611 QAE196610:QAQ196611 PQI196610:PQU196611 PGM196610:PGY196611 OWQ196610:OXC196611 OMU196610:ONG196611 OCY196610:ODK196611 NTC196610:NTO196611 NJG196610:NJS196611 MZK196610:MZW196611 MPO196610:MQA196611 MFS196610:MGE196611 LVW196610:LWI196611 LMA196610:LMM196611 LCE196610:LCQ196611 KSI196610:KSU196611 KIM196610:KIY196611 JYQ196610:JZC196611 JOU196610:JPG196611 JEY196610:JFK196611 IVC196610:IVO196611 ILG196610:ILS196611 IBK196610:IBW196611 HRO196610:HSA196611 HHS196610:HIE196611 GXW196610:GYI196611 GOA196610:GOM196611 GEE196610:GEQ196611 FUI196610:FUU196611 FKM196610:FKY196611 FAQ196610:FBC196611 EQU196610:ERG196611 EGY196610:EHK196611 DXC196610:DXO196611 DNG196610:DNS196611 DDK196610:DDW196611 CTO196610:CUA196611 CJS196610:CKE196611 BZW196610:CAI196611 BQA196610:BQM196611 BGE196610:BGQ196611 AWI196610:AWU196611 AMM196610:AMY196611 ACQ196610:ADC196611 SU196610:TG196611 WVK131074:WVW131075 WLO131074:WMA131075 WBS131074:WCE131075 VRW131074:VSI131075 VIA131074:VIM131075 UYE131074:UYQ131075 UOI131074:UOU131075 UEM131074:UEY131075 TUQ131074:TVC131075 TKU131074:TLG131075 TAY131074:TBK131075 SRC131074:SRO131075 SHG131074:SHS131075 RXK131074:RXW131075 RNO131074:ROA131075 RDS131074:REE131075 QTW131074:QUI131075 QKA131074:QKM131075 QAE131074:QAQ131075 PQI131074:PQU131075 PGM131074:PGY131075 OWQ131074:OXC131075 OMU131074:ONG131075 OCY131074:ODK131075 NTC131074:NTO131075 NJG131074:NJS131075 MZK131074:MZW131075 MPO131074:MQA131075 MFS131074:MGE131075 LVW131074:LWI131075 LMA131074:LMM131075 LCE131074:LCQ131075 KSI131074:KSU131075 KIM131074:KIY131075 JYQ131074:JZC131075 JOU131074:JPG131075 JEY131074:JFK131075 IVC131074:IVO131075 ILG131074:ILS131075 IBK131074:IBW131075 HRO131074:HSA131075 HHS131074:HIE131075 GXW131074:GYI131075 GOA131074:GOM131075 GEE131074:GEQ131075 FUI131074:FUU131075 FKM131074:FKY131075 FAQ131074:FBC131075 EQU131074:ERG131075 EGY131074:EHK131075 DXC131074:DXO131075 DNG131074:DNS131075 DDK131074:DDW131075 CTO131074:CUA131075 CJS131074:CKE131075 BZW131074:CAI131075 BQA131074:BQM131075 BGE131074:BGQ131075 AWI131074:AWU131075 AMM131074:AMY131075 ACQ131074:ADC131075 SU131074:TG131075 WVK65538:WVW65539 WLO65538:WMA65539 WBS65538:WCE65539 VRW65538:VSI65539 VIA65538:VIM65539 UYE65538:UYQ65539 UOI65538:UOU65539 UEM65538:UEY65539 TUQ65538:TVC65539 TKU65538:TLG65539 TAY65538:TBK65539 SRC65538:SRO65539 SHG65538:SHS65539 RXK65538:RXW65539 RNO65538:ROA65539 RDS65538:REE65539 QTW65538:QUI65539 QKA65538:QKM65539 QAE65538:QAQ65539 PQI65538:PQU65539 PGM65538:PGY65539 OWQ65538:OXC65539 OMU65538:ONG65539 OCY65538:ODK65539 NTC65538:NTO65539 NJG65538:NJS65539 MZK65538:MZW65539 MPO65538:MQA65539 MFS65538:MGE65539 LVW65538:LWI65539 LMA65538:LMM65539 LCE65538:LCQ65539 KSI65538:KSU65539 KIM65538:KIY65539 JYQ65538:JZC65539 JOU65538:JPG65539 JEY65538:JFK65539 IVC65538:IVO65539 ILG65538:ILS65539 IBK65538:IBW65539 HRO65538:HSA65539 HHS65538:HIE65539 GXW65538:GYI65539 GOA65538:GOM65539 GEE65538:GEQ65539 FUI65538:FUU65539 FKM65538:FKY65539 FAQ65538:FBC65539 EQU65538:ERG65539 EGY65538:EHK65539 DXC65538:DXO65539 DNG65538:DNS65539 DDK65538:DDW65539 CTO65538:CUA65539 CJS65538:CKE65539 BZW65538:CAI65539 BQA65538:BQM65539 BGE65538:BGQ65539 AWI65538:AWU65539 AMM65538:AMY65539 ACQ65538:ADC65539 SU65538:TG65539 WVZ983042:WWJ983043 WMD983042:WMN983043 WCH983042:WCR983043 VSL983042:VSV983043 VIP983042:VIZ983043 UYT983042:UZD983043 UOX983042:UPH983043 UFB983042:UFL983043 TVF983042:TVP983043 TLJ983042:TLT983043 TBN983042:TBX983043 SRR983042:SSB983043 SHV983042:SIF983043 RXZ983042:RYJ983043 ROD983042:RON983043 REH983042:RER983043 QUL983042:QUV983043 QKP983042:QKZ983043 QAT983042:QBD983043 PQX983042:PRH983043 PHB983042:PHL983043 OXF983042:OXP983043 ONJ983042:ONT983043 ODN983042:ODX983043 NTR983042:NUB983043 NJV983042:NKF983043 MZZ983042:NAJ983043 MQD983042:MQN983043 MGH983042:MGR983043 LWL983042:LWV983043 LMP983042:LMZ983043 LCT983042:LDD983043 KSX983042:KTH983043 KJB983042:KJL983043 JZF983042:JZP983043 JPJ983042:JPT983043 JFN983042:JFX983043 IVR983042:IWB983043 ILV983042:IMF983043 IBZ983042:ICJ983043 HSD983042:HSN983043 HIH983042:HIR983043 GYL983042:GYV983043 GOP983042:GOZ983043 GET983042:GFD983043 FUX983042:FVH983043 FLB983042:FLL983043 FBF983042:FBP983043 ERJ983042:ERT983043 EHN983042:EHX983043 DXR983042:DYB983043 DNV983042:DOF983043 DDZ983042:DEJ983043 CUD983042:CUN983043 CKH983042:CKR983043 CAL983042:CAV983043 BQP983042:BQZ983043 BGT983042:BHD983043 AWX983042:AXH983043 ANB983042:ANL983043 ADF983042:ADP983043 TJ983042:TT983043 WVZ917506:WWJ917507 WMD917506:WMN917507 WCH917506:WCR917507 VSL917506:VSV917507 VIP917506:VIZ917507 UYT917506:UZD917507 UOX917506:UPH917507 UFB917506:UFL917507 TVF917506:TVP917507 TLJ917506:TLT917507 TBN917506:TBX917507 SRR917506:SSB917507 SHV917506:SIF917507 RXZ917506:RYJ917507 ROD917506:RON917507 REH917506:RER917507 QUL917506:QUV917507 QKP917506:QKZ917507 QAT917506:QBD917507 PQX917506:PRH917507 PHB917506:PHL917507 OXF917506:OXP917507 ONJ917506:ONT917507 ODN917506:ODX917507 NTR917506:NUB917507 NJV917506:NKF917507 MZZ917506:NAJ917507 MQD917506:MQN917507 MGH917506:MGR917507 LWL917506:LWV917507 LMP917506:LMZ917507 LCT917506:LDD917507 KSX917506:KTH917507 KJB917506:KJL917507 JZF917506:JZP917507 JPJ917506:JPT917507 JFN917506:JFX917507 IVR917506:IWB917507 ILV917506:IMF917507 IBZ917506:ICJ917507 HSD917506:HSN917507 HIH917506:HIR917507 GYL917506:GYV917507 GOP917506:GOZ917507 GET917506:GFD917507 FUX917506:FVH917507 FLB917506:FLL917507 FBF917506:FBP917507 ERJ917506:ERT917507 EHN917506:EHX917507 DXR917506:DYB917507 DNV917506:DOF917507 DDZ917506:DEJ917507 CUD917506:CUN917507 CKH917506:CKR917507 CAL917506:CAV917507 BQP917506:BQZ917507 BGT917506:BHD917507 AWX917506:AXH917507 ANB917506:ANL917507 ADF917506:ADP917507 TJ917506:TT917507 WVZ851970:WWJ851971 WMD851970:WMN851971 WCH851970:WCR851971 VSL851970:VSV851971 VIP851970:VIZ851971 UYT851970:UZD851971 UOX851970:UPH851971 UFB851970:UFL851971 TVF851970:TVP851971 TLJ851970:TLT851971 TBN851970:TBX851971 SRR851970:SSB851971 SHV851970:SIF851971 RXZ851970:RYJ851971 ROD851970:RON851971 REH851970:RER851971 QUL851970:QUV851971 QKP851970:QKZ851971 QAT851970:QBD851971 PQX851970:PRH851971 PHB851970:PHL851971 OXF851970:OXP851971 ONJ851970:ONT851971 ODN851970:ODX851971 NTR851970:NUB851971 NJV851970:NKF851971 MZZ851970:NAJ851971 MQD851970:MQN851971 MGH851970:MGR851971 LWL851970:LWV851971 LMP851970:LMZ851971 LCT851970:LDD851971 KSX851970:KTH851971 KJB851970:KJL851971 JZF851970:JZP851971 JPJ851970:JPT851971 JFN851970:JFX851971 IVR851970:IWB851971 ILV851970:IMF851971 IBZ851970:ICJ851971 HSD851970:HSN851971 HIH851970:HIR851971 GYL851970:GYV851971 GOP851970:GOZ851971 GET851970:GFD851971 FUX851970:FVH851971 FLB851970:FLL851971 FBF851970:FBP851971 ERJ851970:ERT851971 EHN851970:EHX851971 DXR851970:DYB851971 DNV851970:DOF851971 DDZ851970:DEJ851971 CUD851970:CUN851971 CKH851970:CKR851971 CAL851970:CAV851971 BQP851970:BQZ851971 BGT851970:BHD851971 AWX851970:AXH851971 ANB851970:ANL851971 ADF851970:ADP851971 TJ851970:TT851971 WVZ786434:WWJ786435 WMD786434:WMN786435 WCH786434:WCR786435 VSL786434:VSV786435 VIP786434:VIZ786435 UYT786434:UZD786435 UOX786434:UPH786435 UFB786434:UFL786435 TVF786434:TVP786435 TLJ786434:TLT786435 TBN786434:TBX786435 SRR786434:SSB786435 SHV786434:SIF786435 RXZ786434:RYJ786435 ROD786434:RON786435 REH786434:RER786435 QUL786434:QUV786435 QKP786434:QKZ786435 QAT786434:QBD786435 PQX786434:PRH786435 PHB786434:PHL786435 OXF786434:OXP786435 ONJ786434:ONT786435 ODN786434:ODX786435 NTR786434:NUB786435 NJV786434:NKF786435 MZZ786434:NAJ786435 MQD786434:MQN786435 MGH786434:MGR786435 LWL786434:LWV786435 LMP786434:LMZ786435 LCT786434:LDD786435 KSX786434:KTH786435 KJB786434:KJL786435 JZF786434:JZP786435 JPJ786434:JPT786435 JFN786434:JFX786435 IVR786434:IWB786435 ILV786434:IMF786435 IBZ786434:ICJ786435 HSD786434:HSN786435 HIH786434:HIR786435 GYL786434:GYV786435 GOP786434:GOZ786435 GET786434:GFD786435 FUX786434:FVH786435 FLB786434:FLL786435 FBF786434:FBP786435 ERJ786434:ERT786435 EHN786434:EHX786435 DXR786434:DYB786435 DNV786434:DOF786435 DDZ786434:DEJ786435 CUD786434:CUN786435 CKH786434:CKR786435 CAL786434:CAV786435 BQP786434:BQZ786435 BGT786434:BHD786435 AWX786434:AXH786435 ANB786434:ANL786435 ADF786434:ADP786435 TJ786434:TT786435 WVZ720898:WWJ720899 WMD720898:WMN720899 WCH720898:WCR720899 VSL720898:VSV720899 VIP720898:VIZ720899 UYT720898:UZD720899 UOX720898:UPH720899 UFB720898:UFL720899 TVF720898:TVP720899 TLJ720898:TLT720899 TBN720898:TBX720899 SRR720898:SSB720899 SHV720898:SIF720899 RXZ720898:RYJ720899 ROD720898:RON720899 REH720898:RER720899 QUL720898:QUV720899 QKP720898:QKZ720899 QAT720898:QBD720899 PQX720898:PRH720899 PHB720898:PHL720899 OXF720898:OXP720899 ONJ720898:ONT720899 ODN720898:ODX720899 NTR720898:NUB720899 NJV720898:NKF720899 MZZ720898:NAJ720899 MQD720898:MQN720899 MGH720898:MGR720899 LWL720898:LWV720899 LMP720898:LMZ720899 LCT720898:LDD720899 KSX720898:KTH720899 KJB720898:KJL720899 JZF720898:JZP720899 JPJ720898:JPT720899 JFN720898:JFX720899 IVR720898:IWB720899 ILV720898:IMF720899 IBZ720898:ICJ720899 HSD720898:HSN720899 HIH720898:HIR720899 GYL720898:GYV720899 GOP720898:GOZ720899 GET720898:GFD720899 FUX720898:FVH720899 FLB720898:FLL720899 FBF720898:FBP720899 ERJ720898:ERT720899 EHN720898:EHX720899 DXR720898:DYB720899 DNV720898:DOF720899 DDZ720898:DEJ720899 CUD720898:CUN720899 CKH720898:CKR720899 CAL720898:CAV720899 BQP720898:BQZ720899 BGT720898:BHD720899 AWX720898:AXH720899 ANB720898:ANL720899 ADF720898:ADP720899 TJ720898:TT720899 WVZ655362:WWJ655363 WMD655362:WMN655363 WCH655362:WCR655363 VSL655362:VSV655363 VIP655362:VIZ655363 UYT655362:UZD655363 UOX655362:UPH655363 UFB655362:UFL655363 TVF655362:TVP655363 TLJ655362:TLT655363 TBN655362:TBX655363 SRR655362:SSB655363 SHV655362:SIF655363 RXZ655362:RYJ655363 ROD655362:RON655363 REH655362:RER655363 QUL655362:QUV655363 QKP655362:QKZ655363 QAT655362:QBD655363 PQX655362:PRH655363 PHB655362:PHL655363 OXF655362:OXP655363 ONJ655362:ONT655363 ODN655362:ODX655363 NTR655362:NUB655363 NJV655362:NKF655363 MZZ655362:NAJ655363 MQD655362:MQN655363 MGH655362:MGR655363 LWL655362:LWV655363 LMP655362:LMZ655363 LCT655362:LDD655363 KSX655362:KTH655363 KJB655362:KJL655363 JZF655362:JZP655363 JPJ655362:JPT655363 JFN655362:JFX655363 IVR655362:IWB655363 ILV655362:IMF655363 IBZ655362:ICJ655363 HSD655362:HSN655363 HIH655362:HIR655363 GYL655362:GYV655363 GOP655362:GOZ655363 GET655362:GFD655363 FUX655362:FVH655363 FLB655362:FLL655363 FBF655362:FBP655363 ERJ655362:ERT655363 EHN655362:EHX655363 DXR655362:DYB655363 DNV655362:DOF655363 DDZ655362:DEJ655363 CUD655362:CUN655363 CKH655362:CKR655363 CAL655362:CAV655363 BQP655362:BQZ655363 BGT655362:BHD655363 AWX655362:AXH655363 ANB655362:ANL655363 ADF655362:ADP655363 TJ655362:TT655363 WVZ589826:WWJ589827 WMD589826:WMN589827 WCH589826:WCR589827 VSL589826:VSV589827 VIP589826:VIZ589827 UYT589826:UZD589827 UOX589826:UPH589827 UFB589826:UFL589827 TVF589826:TVP589827 TLJ589826:TLT589827 TBN589826:TBX589827 SRR589826:SSB589827 SHV589826:SIF589827 RXZ589826:RYJ589827 ROD589826:RON589827 REH589826:RER589827 QUL589826:QUV589827 QKP589826:QKZ589827 QAT589826:QBD589827 PQX589826:PRH589827 PHB589826:PHL589827 OXF589826:OXP589827 ONJ589826:ONT589827 ODN589826:ODX589827 NTR589826:NUB589827 NJV589826:NKF589827 MZZ589826:NAJ589827 MQD589826:MQN589827 MGH589826:MGR589827 LWL589826:LWV589827 LMP589826:LMZ589827 LCT589826:LDD589827 KSX589826:KTH589827 KJB589826:KJL589827 JZF589826:JZP589827 JPJ589826:JPT589827 JFN589826:JFX589827 IVR589826:IWB589827 ILV589826:IMF589827 IBZ589826:ICJ589827 HSD589826:HSN589827 HIH589826:HIR589827 GYL589826:GYV589827 GOP589826:GOZ589827 GET589826:GFD589827 FUX589826:FVH589827 FLB589826:FLL589827 FBF589826:FBP589827 ERJ589826:ERT589827 EHN589826:EHX589827 DXR589826:DYB589827 DNV589826:DOF589827 DDZ589826:DEJ589827 CUD589826:CUN589827 CKH589826:CKR589827 CAL589826:CAV589827 BQP589826:BQZ589827 BGT589826:BHD589827 AWX589826:AXH589827 ANB589826:ANL589827 ADF589826:ADP589827 TJ589826:TT589827 WVZ524290:WWJ524291 WMD524290:WMN524291 WCH524290:WCR524291 VSL524290:VSV524291 VIP524290:VIZ524291 UYT524290:UZD524291 UOX524290:UPH524291 UFB524290:UFL524291 TVF524290:TVP524291 TLJ524290:TLT524291 TBN524290:TBX524291 SRR524290:SSB524291 SHV524290:SIF524291 RXZ524290:RYJ524291 ROD524290:RON524291 REH524290:RER524291 QUL524290:QUV524291 QKP524290:QKZ524291 QAT524290:QBD524291 PQX524290:PRH524291 PHB524290:PHL524291 OXF524290:OXP524291 ONJ524290:ONT524291 ODN524290:ODX524291 NTR524290:NUB524291 NJV524290:NKF524291 MZZ524290:NAJ524291 MQD524290:MQN524291 MGH524290:MGR524291 LWL524290:LWV524291 LMP524290:LMZ524291 LCT524290:LDD524291 KSX524290:KTH524291 KJB524290:KJL524291 JZF524290:JZP524291 JPJ524290:JPT524291 JFN524290:JFX524291 IVR524290:IWB524291 ILV524290:IMF524291 IBZ524290:ICJ524291 HSD524290:HSN524291 HIH524290:HIR524291 GYL524290:GYV524291 GOP524290:GOZ524291 GET524290:GFD524291 FUX524290:FVH524291 FLB524290:FLL524291 FBF524290:FBP524291 ERJ524290:ERT524291 EHN524290:EHX524291 DXR524290:DYB524291 DNV524290:DOF524291 DDZ524290:DEJ524291 CUD524290:CUN524291 CKH524290:CKR524291 CAL524290:CAV524291 BQP524290:BQZ524291 BGT524290:BHD524291 AWX524290:AXH524291 ANB524290:ANL524291 ADF524290:ADP524291 TJ524290:TT524291 WVZ458754:WWJ458755 WMD458754:WMN458755 WCH458754:WCR458755 VSL458754:VSV458755 VIP458754:VIZ458755 UYT458754:UZD458755 UOX458754:UPH458755 UFB458754:UFL458755 TVF458754:TVP458755 TLJ458754:TLT458755 TBN458754:TBX458755 SRR458754:SSB458755 SHV458754:SIF458755 RXZ458754:RYJ458755 ROD458754:RON458755 REH458754:RER458755 QUL458754:QUV458755 QKP458754:QKZ458755 QAT458754:QBD458755 PQX458754:PRH458755 PHB458754:PHL458755 OXF458754:OXP458755 ONJ458754:ONT458755 ODN458754:ODX458755 NTR458754:NUB458755 NJV458754:NKF458755 MZZ458754:NAJ458755 MQD458754:MQN458755 MGH458754:MGR458755 LWL458754:LWV458755 LMP458754:LMZ458755 LCT458754:LDD458755 KSX458754:KTH458755 KJB458754:KJL458755 JZF458754:JZP458755 JPJ458754:JPT458755 JFN458754:JFX458755 IVR458754:IWB458755 ILV458754:IMF458755 IBZ458754:ICJ458755 HSD458754:HSN458755 HIH458754:HIR458755 GYL458754:GYV458755 GOP458754:GOZ458755 GET458754:GFD458755 FUX458754:FVH458755 FLB458754:FLL458755 FBF458754:FBP458755 ERJ458754:ERT458755 EHN458754:EHX458755 DXR458754:DYB458755 DNV458754:DOF458755 DDZ458754:DEJ458755 CUD458754:CUN458755 CKH458754:CKR458755 CAL458754:CAV458755 BQP458754:BQZ458755 BGT458754:BHD458755 AWX458754:AXH458755 ANB458754:ANL458755 ADF458754:ADP458755 TJ458754:TT458755 WVZ393218:WWJ393219 WMD393218:WMN393219 WCH393218:WCR393219 VSL393218:VSV393219 VIP393218:VIZ393219 UYT393218:UZD393219 UOX393218:UPH393219 UFB393218:UFL393219 TVF393218:TVP393219 TLJ393218:TLT393219 TBN393218:TBX393219 SRR393218:SSB393219 SHV393218:SIF393219 RXZ393218:RYJ393219 ROD393218:RON393219 REH393218:RER393219 QUL393218:QUV393219 QKP393218:QKZ393219 QAT393218:QBD393219 PQX393218:PRH393219 PHB393218:PHL393219 OXF393218:OXP393219 ONJ393218:ONT393219 ODN393218:ODX393219 NTR393218:NUB393219 NJV393218:NKF393219 MZZ393218:NAJ393219 MQD393218:MQN393219 MGH393218:MGR393219 LWL393218:LWV393219 LMP393218:LMZ393219 LCT393218:LDD393219 KSX393218:KTH393219 KJB393218:KJL393219 JZF393218:JZP393219 JPJ393218:JPT393219 JFN393218:JFX393219 IVR393218:IWB393219 ILV393218:IMF393219 IBZ393218:ICJ393219 HSD393218:HSN393219 HIH393218:HIR393219 GYL393218:GYV393219 GOP393218:GOZ393219 GET393218:GFD393219 FUX393218:FVH393219 FLB393218:FLL393219 FBF393218:FBP393219 ERJ393218:ERT393219 EHN393218:EHX393219 DXR393218:DYB393219 DNV393218:DOF393219 DDZ393218:DEJ393219 CUD393218:CUN393219 CKH393218:CKR393219 CAL393218:CAV393219 BQP393218:BQZ393219 BGT393218:BHD393219 AWX393218:AXH393219 ANB393218:ANL393219 ADF393218:ADP393219 TJ393218:TT393219 WVZ327682:WWJ327683 WMD327682:WMN327683 WCH327682:WCR327683 VSL327682:VSV327683 VIP327682:VIZ327683 UYT327682:UZD327683 UOX327682:UPH327683 UFB327682:UFL327683 TVF327682:TVP327683 TLJ327682:TLT327683 TBN327682:TBX327683 SRR327682:SSB327683 SHV327682:SIF327683 RXZ327682:RYJ327683 ROD327682:RON327683 REH327682:RER327683 QUL327682:QUV327683 QKP327682:QKZ327683 QAT327682:QBD327683 PQX327682:PRH327683 PHB327682:PHL327683 OXF327682:OXP327683 ONJ327682:ONT327683 ODN327682:ODX327683 NTR327682:NUB327683 NJV327682:NKF327683 MZZ327682:NAJ327683 MQD327682:MQN327683 MGH327682:MGR327683 LWL327682:LWV327683 LMP327682:LMZ327683 LCT327682:LDD327683 KSX327682:KTH327683 KJB327682:KJL327683 JZF327682:JZP327683 JPJ327682:JPT327683 JFN327682:JFX327683 IVR327682:IWB327683 ILV327682:IMF327683 IBZ327682:ICJ327683 HSD327682:HSN327683 HIH327682:HIR327683 GYL327682:GYV327683 GOP327682:GOZ327683 GET327682:GFD327683 FUX327682:FVH327683 FLB327682:FLL327683 FBF327682:FBP327683 ERJ327682:ERT327683 EHN327682:EHX327683 DXR327682:DYB327683 DNV327682:DOF327683 DDZ327682:DEJ327683 CUD327682:CUN327683 CKH327682:CKR327683 CAL327682:CAV327683 BQP327682:BQZ327683 BGT327682:BHD327683 AWX327682:AXH327683 ANB327682:ANL327683 ADF327682:ADP327683 TJ327682:TT327683 WVZ262146:WWJ262147 WMD262146:WMN262147 WCH262146:WCR262147 VSL262146:VSV262147 VIP262146:VIZ262147 UYT262146:UZD262147 UOX262146:UPH262147 UFB262146:UFL262147 TVF262146:TVP262147 TLJ262146:TLT262147 TBN262146:TBX262147 SRR262146:SSB262147 SHV262146:SIF262147 RXZ262146:RYJ262147 ROD262146:RON262147 REH262146:RER262147 QUL262146:QUV262147 QKP262146:QKZ262147 QAT262146:QBD262147 PQX262146:PRH262147 PHB262146:PHL262147 OXF262146:OXP262147 ONJ262146:ONT262147 ODN262146:ODX262147 NTR262146:NUB262147 NJV262146:NKF262147 MZZ262146:NAJ262147 MQD262146:MQN262147 MGH262146:MGR262147 LWL262146:LWV262147 LMP262146:LMZ262147 LCT262146:LDD262147 KSX262146:KTH262147 KJB262146:KJL262147 JZF262146:JZP262147 JPJ262146:JPT262147 JFN262146:JFX262147 IVR262146:IWB262147 ILV262146:IMF262147 IBZ262146:ICJ262147 HSD262146:HSN262147 HIH262146:HIR262147 GYL262146:GYV262147 GOP262146:GOZ262147 GET262146:GFD262147 FUX262146:FVH262147 FLB262146:FLL262147 FBF262146:FBP262147 ERJ262146:ERT262147 EHN262146:EHX262147 DXR262146:DYB262147 DNV262146:DOF262147 DDZ262146:DEJ262147 CUD262146:CUN262147 CKH262146:CKR262147 CAL262146:CAV262147 BQP262146:BQZ262147 BGT262146:BHD262147 AWX262146:AXH262147 ANB262146:ANL262147 ADF262146:ADP262147 TJ262146:TT262147 WVZ196610:WWJ196611 WMD196610:WMN196611 WCH196610:WCR196611 VSL196610:VSV196611 VIP196610:VIZ196611 UYT196610:UZD196611 UOX196610:UPH196611 UFB196610:UFL196611 TVF196610:TVP196611 TLJ196610:TLT196611 TBN196610:TBX196611 SRR196610:SSB196611 SHV196610:SIF196611 RXZ196610:RYJ196611 ROD196610:RON196611 REH196610:RER196611 QUL196610:QUV196611 QKP196610:QKZ196611 QAT196610:QBD196611 PQX196610:PRH196611 PHB196610:PHL196611 OXF196610:OXP196611 ONJ196610:ONT196611 ODN196610:ODX196611 NTR196610:NUB196611 NJV196610:NKF196611 MZZ196610:NAJ196611 MQD196610:MQN196611 MGH196610:MGR196611 LWL196610:LWV196611 LMP196610:LMZ196611 LCT196610:LDD196611 KSX196610:KTH196611 KJB196610:KJL196611 JZF196610:JZP196611 JPJ196610:JPT196611 JFN196610:JFX196611 IVR196610:IWB196611 ILV196610:IMF196611 IBZ196610:ICJ196611 HSD196610:HSN196611 HIH196610:HIR196611 GYL196610:GYV196611 GOP196610:GOZ196611 GET196610:GFD196611 FUX196610:FVH196611 FLB196610:FLL196611 FBF196610:FBP196611 ERJ196610:ERT196611 EHN196610:EHX196611 DXR196610:DYB196611 DNV196610:DOF196611 DDZ196610:DEJ196611 CUD196610:CUN196611 CKH196610:CKR196611 CAL196610:CAV196611 BQP196610:BQZ196611 BGT196610:BHD196611 AWX196610:AXH196611 ANB196610:ANL196611 ADF196610:ADP196611 TJ196610:TT196611 WVZ131074:WWJ131075 WMD131074:WMN131075 WCH131074:WCR131075 VSL131074:VSV131075 VIP131074:VIZ131075 UYT131074:UZD131075 UOX131074:UPH131075 UFB131074:UFL131075 TVF131074:TVP131075 TLJ131074:TLT131075 TBN131074:TBX131075 SRR131074:SSB131075 SHV131074:SIF131075 RXZ131074:RYJ131075 ROD131074:RON131075 REH131074:RER131075 QUL131074:QUV131075 QKP131074:QKZ131075 QAT131074:QBD131075 PQX131074:PRH131075 PHB131074:PHL131075 OXF131074:OXP131075 ONJ131074:ONT131075 ODN131074:ODX131075 NTR131074:NUB131075 NJV131074:NKF131075 MZZ131074:NAJ131075 MQD131074:MQN131075 MGH131074:MGR131075 LWL131074:LWV131075 LMP131074:LMZ131075 LCT131074:LDD131075 KSX131074:KTH131075 KJB131074:KJL131075 JZF131074:JZP131075 JPJ131074:JPT131075 JFN131074:JFX131075 IVR131074:IWB131075 ILV131074:IMF131075 IBZ131074:ICJ131075 HSD131074:HSN131075 HIH131074:HIR131075 GYL131074:GYV131075 GOP131074:GOZ131075 GET131074:GFD131075 FUX131074:FVH131075 FLB131074:FLL131075 FBF131074:FBP131075 ERJ131074:ERT131075 EHN131074:EHX131075 DXR131074:DYB131075 DNV131074:DOF131075 DDZ131074:DEJ131075 CUD131074:CUN131075 CKH131074:CKR131075 CAL131074:CAV131075 BQP131074:BQZ131075 BGT131074:BHD131075 AWX131074:AXH131075 ANB131074:ANL131075 ADF131074:ADP131075 TJ131074:TT131075 WVZ65538:WWJ65539 WMD65538:WMN65539 WCH65538:WCR65539 VSL65538:VSV65539 VIP65538:VIZ65539 UYT65538:UZD65539 UOX65538:UPH65539 UFB65538:UFL65539 TVF65538:TVP65539 TLJ65538:TLT65539 TBN65538:TBX65539 SRR65538:SSB65539 SHV65538:SIF65539 RXZ65538:RYJ65539 ROD65538:RON65539 REH65538:RER65539 QUL65538:QUV65539 QKP65538:QKZ65539 QAT65538:QBD65539 PQX65538:PRH65539 PHB65538:PHL65539 OXF65538:OXP65539 ONJ65538:ONT65539 ODN65538:ODX65539 NTR65538:NUB65539 NJV65538:NKF65539 MZZ65538:NAJ65539 MQD65538:MQN65539 MGH65538:MGR65539 LWL65538:LWV65539 LMP65538:LMZ65539 LCT65538:LDD65539 KSX65538:KTH65539 KJB65538:KJL65539 JZF65538:JZP65539 JPJ65538:JPT65539 JFN65538:JFX65539 IVR65538:IWB65539 ILV65538:IMF65539 IBZ65538:ICJ65539 HSD65538:HSN65539 HIH65538:HIR65539 GYL65538:GYV65539 GOP65538:GOZ65539 GET65538:GFD65539 FUX65538:FVH65539 FLB65538:FLL65539 FBF65538:FBP65539 ERJ65538:ERT65539 EHN65538:EHX65539 DXR65538:DYB65539 DNV65538:DOF65539 DDZ65538:DEJ65539 CUD65538:CUN65539 CKH65538:CKR65539 CAL65538:CAV65539 BQP65538:BQZ65539 BGT65538:BHD65539 AWX65538:AXH65539 ANB65538:ANL65539 ADF65538:ADP65539 TJ65538:TT65539 S65538:AC65539 JA6:JM7 JP65538:JZ65539 JP6:JZ7 S131074:AC131075 JA983042:JM983043 C983042:P983043 JA917506:JM917507 C917506:P917507 JA851970:JM851971 C851970:P851971 JA786434:JM786435 C786434:P786435 JA720898:JM720899 C720898:P720899 JA655362:JM655363 C655362:P655363 JA589826:JM589827 C589826:P589827 JA524290:JM524291 C524290:P524291 JA458754:JM458755 C458754:P458755 JA393218:JM393219 C393218:P393219 JA327682:JM327683 C327682:P327683 JA262146:JM262147 C262146:P262147 JA196610:JM196611 C196610:P196611 JA131074:JM131075 C131074:P131075 JA65538:JM65539 C65538:P65539 JP983042:JZ983043 S983042:AC983043 JP917506:JZ917507 S917506:AC917507 JP851970:JZ851971 S851970:AC851971 JP786434:JZ786435 S786434:AC786435 JP720898:JZ720899 S720898:AC720899 JP655362:JZ655363 S655362:AC655363 JP589826:JZ589827 S589826:AC589827 JP524290:JZ524291 S524290:AC524291 JP458754:JZ458755 S458754:AC458755 JP393218:JZ393219 S393218:AC393219 JP327682:JZ327683 S327682:AC327683 JP262146:JZ262147 S262146:AC262147 JP196610:JZ196611 S196610:AC196611 JP131074:JZ131075">
      <formula1>1</formula1>
      <formula2>5</formula2>
    </dataValidation>
    <dataValidation type="list" allowBlank="1" showInputMessage="1" showErrorMessage="1" errorTitle="Није добра оцена" error="Унесите одговарајућу оцену" sqref="C6:C41">
      <formula1>$Z$1:$Z$3</formula1>
    </dataValidation>
    <dataValidation type="list" allowBlank="1" showInputMessage="1" showErrorMessage="1" sqref="AJ3:AK3">
      <formula1>$AP$6:$AP$10</formula1>
    </dataValidation>
    <dataValidation type="list" showInputMessage="1" showErrorMessage="1" sqref="TI65538:TI65573 JO6:JO41 JO983042:JO983077 R983042:R983077 JO917506:JO917541 R917506:R917541 JO851970:JO852005 R851970:R852005 JO786434:JO786469 R786434:R786469 JO720898:JO720933 R720898:R720933 JO655362:JO655397 R655362:R655397 JO589826:JO589861 R589826:R589861 JO524290:JO524325 R524290:R524325 JO458754:JO458789 R458754:R458789 JO393218:JO393253 R393218:R393253 JO327682:JO327717 R327682:R327717 JO262146:JO262181 R262146:R262181 JO196610:JO196645 R196610:R196645 JO131074:JO131109 R131074:R131109 JO65538:JO65573 R65538:R65573 WVY6:WVY41 WMC6:WMC41 WCG6:WCG41 VSK6:VSK41 VIO6:VIO41 UYS6:UYS41 UOW6:UOW41 UFA6:UFA41 TVE6:TVE41 TLI6:TLI41 TBM6:TBM41 SRQ6:SRQ41 SHU6:SHU41 RXY6:RXY41 ROC6:ROC41 REG6:REG41 QUK6:QUK41 QKO6:QKO41 QAS6:QAS41 PQW6:PQW41 PHA6:PHA41 OXE6:OXE41 ONI6:ONI41 ODM6:ODM41 NTQ6:NTQ41 NJU6:NJU41 MZY6:MZY41 MQC6:MQC41 MGG6:MGG41 LWK6:LWK41 LMO6:LMO41 LCS6:LCS41 KSW6:KSW41 KJA6:KJA41 JZE6:JZE41 JPI6:JPI41 JFM6:JFM41 IVQ6:IVQ41 ILU6:ILU41 IBY6:IBY41 HSC6:HSC41 HIG6:HIG41 GYK6:GYK41 GOO6:GOO41 GES6:GES41 FUW6:FUW41 FLA6:FLA41 FBE6:FBE41 ERI6:ERI41 EHM6:EHM41 DXQ6:DXQ41 DNU6:DNU41 DDY6:DDY41 CUC6:CUC41 CKG6:CKG41 CAK6:CAK41 BQO6:BQO41 BGS6:BGS41 AWW6:AWW41 ANA6:ANA41 ADE6:ADE41 TI6:TI41 WVY983042:WVY983077 WMC983042:WMC983077 WCG983042:WCG983077 VSK983042:VSK983077 VIO983042:VIO983077 UYS983042:UYS983077 UOW983042:UOW983077 UFA983042:UFA983077 TVE983042:TVE983077 TLI983042:TLI983077 TBM983042:TBM983077 SRQ983042:SRQ983077 SHU983042:SHU983077 RXY983042:RXY983077 ROC983042:ROC983077 REG983042:REG983077 QUK983042:QUK983077 QKO983042:QKO983077 QAS983042:QAS983077 PQW983042:PQW983077 PHA983042:PHA983077 OXE983042:OXE983077 ONI983042:ONI983077 ODM983042:ODM983077 NTQ983042:NTQ983077 NJU983042:NJU983077 MZY983042:MZY983077 MQC983042:MQC983077 MGG983042:MGG983077 LWK983042:LWK983077 LMO983042:LMO983077 LCS983042:LCS983077 KSW983042:KSW983077 KJA983042:KJA983077 JZE983042:JZE983077 JPI983042:JPI983077 JFM983042:JFM983077 IVQ983042:IVQ983077 ILU983042:ILU983077 IBY983042:IBY983077 HSC983042:HSC983077 HIG983042:HIG983077 GYK983042:GYK983077 GOO983042:GOO983077 GES983042:GES983077 FUW983042:FUW983077 FLA983042:FLA983077 FBE983042:FBE983077 ERI983042:ERI983077 EHM983042:EHM983077 DXQ983042:DXQ983077 DNU983042:DNU983077 DDY983042:DDY983077 CUC983042:CUC983077 CKG983042:CKG983077 CAK983042:CAK983077 BQO983042:BQO983077 BGS983042:BGS983077 AWW983042:AWW983077 ANA983042:ANA983077 ADE983042:ADE983077 TI983042:TI983077 WVY917506:WVY917541 WMC917506:WMC917541 WCG917506:WCG917541 VSK917506:VSK917541 VIO917506:VIO917541 UYS917506:UYS917541 UOW917506:UOW917541 UFA917506:UFA917541 TVE917506:TVE917541 TLI917506:TLI917541 TBM917506:TBM917541 SRQ917506:SRQ917541 SHU917506:SHU917541 RXY917506:RXY917541 ROC917506:ROC917541 REG917506:REG917541 QUK917506:QUK917541 QKO917506:QKO917541 QAS917506:QAS917541 PQW917506:PQW917541 PHA917506:PHA917541 OXE917506:OXE917541 ONI917506:ONI917541 ODM917506:ODM917541 NTQ917506:NTQ917541 NJU917506:NJU917541 MZY917506:MZY917541 MQC917506:MQC917541 MGG917506:MGG917541 LWK917506:LWK917541 LMO917506:LMO917541 LCS917506:LCS917541 KSW917506:KSW917541 KJA917506:KJA917541 JZE917506:JZE917541 JPI917506:JPI917541 JFM917506:JFM917541 IVQ917506:IVQ917541 ILU917506:ILU917541 IBY917506:IBY917541 HSC917506:HSC917541 HIG917506:HIG917541 GYK917506:GYK917541 GOO917506:GOO917541 GES917506:GES917541 FUW917506:FUW917541 FLA917506:FLA917541 FBE917506:FBE917541 ERI917506:ERI917541 EHM917506:EHM917541 DXQ917506:DXQ917541 DNU917506:DNU917541 DDY917506:DDY917541 CUC917506:CUC917541 CKG917506:CKG917541 CAK917506:CAK917541 BQO917506:BQO917541 BGS917506:BGS917541 AWW917506:AWW917541 ANA917506:ANA917541 ADE917506:ADE917541 TI917506:TI917541 WVY851970:WVY852005 WMC851970:WMC852005 WCG851970:WCG852005 VSK851970:VSK852005 VIO851970:VIO852005 UYS851970:UYS852005 UOW851970:UOW852005 UFA851970:UFA852005 TVE851970:TVE852005 TLI851970:TLI852005 TBM851970:TBM852005 SRQ851970:SRQ852005 SHU851970:SHU852005 RXY851970:RXY852005 ROC851970:ROC852005 REG851970:REG852005 QUK851970:QUK852005 QKO851970:QKO852005 QAS851970:QAS852005 PQW851970:PQW852005 PHA851970:PHA852005 OXE851970:OXE852005 ONI851970:ONI852005 ODM851970:ODM852005 NTQ851970:NTQ852005 NJU851970:NJU852005 MZY851970:MZY852005 MQC851970:MQC852005 MGG851970:MGG852005 LWK851970:LWK852005 LMO851970:LMO852005 LCS851970:LCS852005 KSW851970:KSW852005 KJA851970:KJA852005 JZE851970:JZE852005 JPI851970:JPI852005 JFM851970:JFM852005 IVQ851970:IVQ852005 ILU851970:ILU852005 IBY851970:IBY852005 HSC851970:HSC852005 HIG851970:HIG852005 GYK851970:GYK852005 GOO851970:GOO852005 GES851970:GES852005 FUW851970:FUW852005 FLA851970:FLA852005 FBE851970:FBE852005 ERI851970:ERI852005 EHM851970:EHM852005 DXQ851970:DXQ852005 DNU851970:DNU852005 DDY851970:DDY852005 CUC851970:CUC852005 CKG851970:CKG852005 CAK851970:CAK852005 BQO851970:BQO852005 BGS851970:BGS852005 AWW851970:AWW852005 ANA851970:ANA852005 ADE851970:ADE852005 TI851970:TI852005 WVY786434:WVY786469 WMC786434:WMC786469 WCG786434:WCG786469 VSK786434:VSK786469 VIO786434:VIO786469 UYS786434:UYS786469 UOW786434:UOW786469 UFA786434:UFA786469 TVE786434:TVE786469 TLI786434:TLI786469 TBM786434:TBM786469 SRQ786434:SRQ786469 SHU786434:SHU786469 RXY786434:RXY786469 ROC786434:ROC786469 REG786434:REG786469 QUK786434:QUK786469 QKO786434:QKO786469 QAS786434:QAS786469 PQW786434:PQW786469 PHA786434:PHA786469 OXE786434:OXE786469 ONI786434:ONI786469 ODM786434:ODM786469 NTQ786434:NTQ786469 NJU786434:NJU786469 MZY786434:MZY786469 MQC786434:MQC786469 MGG786434:MGG786469 LWK786434:LWK786469 LMO786434:LMO786469 LCS786434:LCS786469 KSW786434:KSW786469 KJA786434:KJA786469 JZE786434:JZE786469 JPI786434:JPI786469 JFM786434:JFM786469 IVQ786434:IVQ786469 ILU786434:ILU786469 IBY786434:IBY786469 HSC786434:HSC786469 HIG786434:HIG786469 GYK786434:GYK786469 GOO786434:GOO786469 GES786434:GES786469 FUW786434:FUW786469 FLA786434:FLA786469 FBE786434:FBE786469 ERI786434:ERI786469 EHM786434:EHM786469 DXQ786434:DXQ786469 DNU786434:DNU786469 DDY786434:DDY786469 CUC786434:CUC786469 CKG786434:CKG786469 CAK786434:CAK786469 BQO786434:BQO786469 BGS786434:BGS786469 AWW786434:AWW786469 ANA786434:ANA786469 ADE786434:ADE786469 TI786434:TI786469 WVY720898:WVY720933 WMC720898:WMC720933 WCG720898:WCG720933 VSK720898:VSK720933 VIO720898:VIO720933 UYS720898:UYS720933 UOW720898:UOW720933 UFA720898:UFA720933 TVE720898:TVE720933 TLI720898:TLI720933 TBM720898:TBM720933 SRQ720898:SRQ720933 SHU720898:SHU720933 RXY720898:RXY720933 ROC720898:ROC720933 REG720898:REG720933 QUK720898:QUK720933 QKO720898:QKO720933 QAS720898:QAS720933 PQW720898:PQW720933 PHA720898:PHA720933 OXE720898:OXE720933 ONI720898:ONI720933 ODM720898:ODM720933 NTQ720898:NTQ720933 NJU720898:NJU720933 MZY720898:MZY720933 MQC720898:MQC720933 MGG720898:MGG720933 LWK720898:LWK720933 LMO720898:LMO720933 LCS720898:LCS720933 KSW720898:KSW720933 KJA720898:KJA720933 JZE720898:JZE720933 JPI720898:JPI720933 JFM720898:JFM720933 IVQ720898:IVQ720933 ILU720898:ILU720933 IBY720898:IBY720933 HSC720898:HSC720933 HIG720898:HIG720933 GYK720898:GYK720933 GOO720898:GOO720933 GES720898:GES720933 FUW720898:FUW720933 FLA720898:FLA720933 FBE720898:FBE720933 ERI720898:ERI720933 EHM720898:EHM720933 DXQ720898:DXQ720933 DNU720898:DNU720933 DDY720898:DDY720933 CUC720898:CUC720933 CKG720898:CKG720933 CAK720898:CAK720933 BQO720898:BQO720933 BGS720898:BGS720933 AWW720898:AWW720933 ANA720898:ANA720933 ADE720898:ADE720933 TI720898:TI720933 WVY655362:WVY655397 WMC655362:WMC655397 WCG655362:WCG655397 VSK655362:VSK655397 VIO655362:VIO655397 UYS655362:UYS655397 UOW655362:UOW655397 UFA655362:UFA655397 TVE655362:TVE655397 TLI655362:TLI655397 TBM655362:TBM655397 SRQ655362:SRQ655397 SHU655362:SHU655397 RXY655362:RXY655397 ROC655362:ROC655397 REG655362:REG655397 QUK655362:QUK655397 QKO655362:QKO655397 QAS655362:QAS655397 PQW655362:PQW655397 PHA655362:PHA655397 OXE655362:OXE655397 ONI655362:ONI655397 ODM655362:ODM655397 NTQ655362:NTQ655397 NJU655362:NJU655397 MZY655362:MZY655397 MQC655362:MQC655397 MGG655362:MGG655397 LWK655362:LWK655397 LMO655362:LMO655397 LCS655362:LCS655397 KSW655362:KSW655397 KJA655362:KJA655397 JZE655362:JZE655397 JPI655362:JPI655397 JFM655362:JFM655397 IVQ655362:IVQ655397 ILU655362:ILU655397 IBY655362:IBY655397 HSC655362:HSC655397 HIG655362:HIG655397 GYK655362:GYK655397 GOO655362:GOO655397 GES655362:GES655397 FUW655362:FUW655397 FLA655362:FLA655397 FBE655362:FBE655397 ERI655362:ERI655397 EHM655362:EHM655397 DXQ655362:DXQ655397 DNU655362:DNU655397 DDY655362:DDY655397 CUC655362:CUC655397 CKG655362:CKG655397 CAK655362:CAK655397 BQO655362:BQO655397 BGS655362:BGS655397 AWW655362:AWW655397 ANA655362:ANA655397 ADE655362:ADE655397 TI655362:TI655397 WVY589826:WVY589861 WMC589826:WMC589861 WCG589826:WCG589861 VSK589826:VSK589861 VIO589826:VIO589861 UYS589826:UYS589861 UOW589826:UOW589861 UFA589826:UFA589861 TVE589826:TVE589861 TLI589826:TLI589861 TBM589826:TBM589861 SRQ589826:SRQ589861 SHU589826:SHU589861 RXY589826:RXY589861 ROC589826:ROC589861 REG589826:REG589861 QUK589826:QUK589861 QKO589826:QKO589861 QAS589826:QAS589861 PQW589826:PQW589861 PHA589826:PHA589861 OXE589826:OXE589861 ONI589826:ONI589861 ODM589826:ODM589861 NTQ589826:NTQ589861 NJU589826:NJU589861 MZY589826:MZY589861 MQC589826:MQC589861 MGG589826:MGG589861 LWK589826:LWK589861 LMO589826:LMO589861 LCS589826:LCS589861 KSW589826:KSW589861 KJA589826:KJA589861 JZE589826:JZE589861 JPI589826:JPI589861 JFM589826:JFM589861 IVQ589826:IVQ589861 ILU589826:ILU589861 IBY589826:IBY589861 HSC589826:HSC589861 HIG589826:HIG589861 GYK589826:GYK589861 GOO589826:GOO589861 GES589826:GES589861 FUW589826:FUW589861 FLA589826:FLA589861 FBE589826:FBE589861 ERI589826:ERI589861 EHM589826:EHM589861 DXQ589826:DXQ589861 DNU589826:DNU589861 DDY589826:DDY589861 CUC589826:CUC589861 CKG589826:CKG589861 CAK589826:CAK589861 BQO589826:BQO589861 BGS589826:BGS589861 AWW589826:AWW589861 ANA589826:ANA589861 ADE589826:ADE589861 TI589826:TI589861 WVY524290:WVY524325 WMC524290:WMC524325 WCG524290:WCG524325 VSK524290:VSK524325 VIO524290:VIO524325 UYS524290:UYS524325 UOW524290:UOW524325 UFA524290:UFA524325 TVE524290:TVE524325 TLI524290:TLI524325 TBM524290:TBM524325 SRQ524290:SRQ524325 SHU524290:SHU524325 RXY524290:RXY524325 ROC524290:ROC524325 REG524290:REG524325 QUK524290:QUK524325 QKO524290:QKO524325 QAS524290:QAS524325 PQW524290:PQW524325 PHA524290:PHA524325 OXE524290:OXE524325 ONI524290:ONI524325 ODM524290:ODM524325 NTQ524290:NTQ524325 NJU524290:NJU524325 MZY524290:MZY524325 MQC524290:MQC524325 MGG524290:MGG524325 LWK524290:LWK524325 LMO524290:LMO524325 LCS524290:LCS524325 KSW524290:KSW524325 KJA524290:KJA524325 JZE524290:JZE524325 JPI524290:JPI524325 JFM524290:JFM524325 IVQ524290:IVQ524325 ILU524290:ILU524325 IBY524290:IBY524325 HSC524290:HSC524325 HIG524290:HIG524325 GYK524290:GYK524325 GOO524290:GOO524325 GES524290:GES524325 FUW524290:FUW524325 FLA524290:FLA524325 FBE524290:FBE524325 ERI524290:ERI524325 EHM524290:EHM524325 DXQ524290:DXQ524325 DNU524290:DNU524325 DDY524290:DDY524325 CUC524290:CUC524325 CKG524290:CKG524325 CAK524290:CAK524325 BQO524290:BQO524325 BGS524290:BGS524325 AWW524290:AWW524325 ANA524290:ANA524325 ADE524290:ADE524325 TI524290:TI524325 WVY458754:WVY458789 WMC458754:WMC458789 WCG458754:WCG458789 VSK458754:VSK458789 VIO458754:VIO458789 UYS458754:UYS458789 UOW458754:UOW458789 UFA458754:UFA458789 TVE458754:TVE458789 TLI458754:TLI458789 TBM458754:TBM458789 SRQ458754:SRQ458789 SHU458754:SHU458789 RXY458754:RXY458789 ROC458754:ROC458789 REG458754:REG458789 QUK458754:QUK458789 QKO458754:QKO458789 QAS458754:QAS458789 PQW458754:PQW458789 PHA458754:PHA458789 OXE458754:OXE458789 ONI458754:ONI458789 ODM458754:ODM458789 NTQ458754:NTQ458789 NJU458754:NJU458789 MZY458754:MZY458789 MQC458754:MQC458789 MGG458754:MGG458789 LWK458754:LWK458789 LMO458754:LMO458789 LCS458754:LCS458789 KSW458754:KSW458789 KJA458754:KJA458789 JZE458754:JZE458789 JPI458754:JPI458789 JFM458754:JFM458789 IVQ458754:IVQ458789 ILU458754:ILU458789 IBY458754:IBY458789 HSC458754:HSC458789 HIG458754:HIG458789 GYK458754:GYK458789 GOO458754:GOO458789 GES458754:GES458789 FUW458754:FUW458789 FLA458754:FLA458789 FBE458754:FBE458789 ERI458754:ERI458789 EHM458754:EHM458789 DXQ458754:DXQ458789 DNU458754:DNU458789 DDY458754:DDY458789 CUC458754:CUC458789 CKG458754:CKG458789 CAK458754:CAK458789 BQO458754:BQO458789 BGS458754:BGS458789 AWW458754:AWW458789 ANA458754:ANA458789 ADE458754:ADE458789 TI458754:TI458789 WVY393218:WVY393253 WMC393218:WMC393253 WCG393218:WCG393253 VSK393218:VSK393253 VIO393218:VIO393253 UYS393218:UYS393253 UOW393218:UOW393253 UFA393218:UFA393253 TVE393218:TVE393253 TLI393218:TLI393253 TBM393218:TBM393253 SRQ393218:SRQ393253 SHU393218:SHU393253 RXY393218:RXY393253 ROC393218:ROC393253 REG393218:REG393253 QUK393218:QUK393253 QKO393218:QKO393253 QAS393218:QAS393253 PQW393218:PQW393253 PHA393218:PHA393253 OXE393218:OXE393253 ONI393218:ONI393253 ODM393218:ODM393253 NTQ393218:NTQ393253 NJU393218:NJU393253 MZY393218:MZY393253 MQC393218:MQC393253 MGG393218:MGG393253 LWK393218:LWK393253 LMO393218:LMO393253 LCS393218:LCS393253 KSW393218:KSW393253 KJA393218:KJA393253 JZE393218:JZE393253 JPI393218:JPI393253 JFM393218:JFM393253 IVQ393218:IVQ393253 ILU393218:ILU393253 IBY393218:IBY393253 HSC393218:HSC393253 HIG393218:HIG393253 GYK393218:GYK393253 GOO393218:GOO393253 GES393218:GES393253 FUW393218:FUW393253 FLA393218:FLA393253 FBE393218:FBE393253 ERI393218:ERI393253 EHM393218:EHM393253 DXQ393218:DXQ393253 DNU393218:DNU393253 DDY393218:DDY393253 CUC393218:CUC393253 CKG393218:CKG393253 CAK393218:CAK393253 BQO393218:BQO393253 BGS393218:BGS393253 AWW393218:AWW393253 ANA393218:ANA393253 ADE393218:ADE393253 TI393218:TI393253 WVY327682:WVY327717 WMC327682:WMC327717 WCG327682:WCG327717 VSK327682:VSK327717 VIO327682:VIO327717 UYS327682:UYS327717 UOW327682:UOW327717 UFA327682:UFA327717 TVE327682:TVE327717 TLI327682:TLI327717 TBM327682:TBM327717 SRQ327682:SRQ327717 SHU327682:SHU327717 RXY327682:RXY327717 ROC327682:ROC327717 REG327682:REG327717 QUK327682:QUK327717 QKO327682:QKO327717 QAS327682:QAS327717 PQW327682:PQW327717 PHA327682:PHA327717 OXE327682:OXE327717 ONI327682:ONI327717 ODM327682:ODM327717 NTQ327682:NTQ327717 NJU327682:NJU327717 MZY327682:MZY327717 MQC327682:MQC327717 MGG327682:MGG327717 LWK327682:LWK327717 LMO327682:LMO327717 LCS327682:LCS327717 KSW327682:KSW327717 KJA327682:KJA327717 JZE327682:JZE327717 JPI327682:JPI327717 JFM327682:JFM327717 IVQ327682:IVQ327717 ILU327682:ILU327717 IBY327682:IBY327717 HSC327682:HSC327717 HIG327682:HIG327717 GYK327682:GYK327717 GOO327682:GOO327717 GES327682:GES327717 FUW327682:FUW327717 FLA327682:FLA327717 FBE327682:FBE327717 ERI327682:ERI327717 EHM327682:EHM327717 DXQ327682:DXQ327717 DNU327682:DNU327717 DDY327682:DDY327717 CUC327682:CUC327717 CKG327682:CKG327717 CAK327682:CAK327717 BQO327682:BQO327717 BGS327682:BGS327717 AWW327682:AWW327717 ANA327682:ANA327717 ADE327682:ADE327717 TI327682:TI327717 WVY262146:WVY262181 WMC262146:WMC262181 WCG262146:WCG262181 VSK262146:VSK262181 VIO262146:VIO262181 UYS262146:UYS262181 UOW262146:UOW262181 UFA262146:UFA262181 TVE262146:TVE262181 TLI262146:TLI262181 TBM262146:TBM262181 SRQ262146:SRQ262181 SHU262146:SHU262181 RXY262146:RXY262181 ROC262146:ROC262181 REG262146:REG262181 QUK262146:QUK262181 QKO262146:QKO262181 QAS262146:QAS262181 PQW262146:PQW262181 PHA262146:PHA262181 OXE262146:OXE262181 ONI262146:ONI262181 ODM262146:ODM262181 NTQ262146:NTQ262181 NJU262146:NJU262181 MZY262146:MZY262181 MQC262146:MQC262181 MGG262146:MGG262181 LWK262146:LWK262181 LMO262146:LMO262181 LCS262146:LCS262181 KSW262146:KSW262181 KJA262146:KJA262181 JZE262146:JZE262181 JPI262146:JPI262181 JFM262146:JFM262181 IVQ262146:IVQ262181 ILU262146:ILU262181 IBY262146:IBY262181 HSC262146:HSC262181 HIG262146:HIG262181 GYK262146:GYK262181 GOO262146:GOO262181 GES262146:GES262181 FUW262146:FUW262181 FLA262146:FLA262181 FBE262146:FBE262181 ERI262146:ERI262181 EHM262146:EHM262181 DXQ262146:DXQ262181 DNU262146:DNU262181 DDY262146:DDY262181 CUC262146:CUC262181 CKG262146:CKG262181 CAK262146:CAK262181 BQO262146:BQO262181 BGS262146:BGS262181 AWW262146:AWW262181 ANA262146:ANA262181 ADE262146:ADE262181 TI262146:TI262181 WVY196610:WVY196645 WMC196610:WMC196645 WCG196610:WCG196645 VSK196610:VSK196645 VIO196610:VIO196645 UYS196610:UYS196645 UOW196610:UOW196645 UFA196610:UFA196645 TVE196610:TVE196645 TLI196610:TLI196645 TBM196610:TBM196645 SRQ196610:SRQ196645 SHU196610:SHU196645 RXY196610:RXY196645 ROC196610:ROC196645 REG196610:REG196645 QUK196610:QUK196645 QKO196610:QKO196645 QAS196610:QAS196645 PQW196610:PQW196645 PHA196610:PHA196645 OXE196610:OXE196645 ONI196610:ONI196645 ODM196610:ODM196645 NTQ196610:NTQ196645 NJU196610:NJU196645 MZY196610:MZY196645 MQC196610:MQC196645 MGG196610:MGG196645 LWK196610:LWK196645 LMO196610:LMO196645 LCS196610:LCS196645 KSW196610:KSW196645 KJA196610:KJA196645 JZE196610:JZE196645 JPI196610:JPI196645 JFM196610:JFM196645 IVQ196610:IVQ196645 ILU196610:ILU196645 IBY196610:IBY196645 HSC196610:HSC196645 HIG196610:HIG196645 GYK196610:GYK196645 GOO196610:GOO196645 GES196610:GES196645 FUW196610:FUW196645 FLA196610:FLA196645 FBE196610:FBE196645 ERI196610:ERI196645 EHM196610:EHM196645 DXQ196610:DXQ196645 DNU196610:DNU196645 DDY196610:DDY196645 CUC196610:CUC196645 CKG196610:CKG196645 CAK196610:CAK196645 BQO196610:BQO196645 BGS196610:BGS196645 AWW196610:AWW196645 ANA196610:ANA196645 ADE196610:ADE196645 TI196610:TI196645 WVY131074:WVY131109 WMC131074:WMC131109 WCG131074:WCG131109 VSK131074:VSK131109 VIO131074:VIO131109 UYS131074:UYS131109 UOW131074:UOW131109 UFA131074:UFA131109 TVE131074:TVE131109 TLI131074:TLI131109 TBM131074:TBM131109 SRQ131074:SRQ131109 SHU131074:SHU131109 RXY131074:RXY131109 ROC131074:ROC131109 REG131074:REG131109 QUK131074:QUK131109 QKO131074:QKO131109 QAS131074:QAS131109 PQW131074:PQW131109 PHA131074:PHA131109 OXE131074:OXE131109 ONI131074:ONI131109 ODM131074:ODM131109 NTQ131074:NTQ131109 NJU131074:NJU131109 MZY131074:MZY131109 MQC131074:MQC131109 MGG131074:MGG131109 LWK131074:LWK131109 LMO131074:LMO131109 LCS131074:LCS131109 KSW131074:KSW131109 KJA131074:KJA131109 JZE131074:JZE131109 JPI131074:JPI131109 JFM131074:JFM131109 IVQ131074:IVQ131109 ILU131074:ILU131109 IBY131074:IBY131109 HSC131074:HSC131109 HIG131074:HIG131109 GYK131074:GYK131109 GOO131074:GOO131109 GES131074:GES131109 FUW131074:FUW131109 FLA131074:FLA131109 FBE131074:FBE131109 ERI131074:ERI131109 EHM131074:EHM131109 DXQ131074:DXQ131109 DNU131074:DNU131109 DDY131074:DDY131109 CUC131074:CUC131109 CKG131074:CKG131109 CAK131074:CAK131109 BQO131074:BQO131109 BGS131074:BGS131109 AWW131074:AWW131109 ANA131074:ANA131109 ADE131074:ADE131109 TI131074:TI131109 WVY65538:WVY65573 WMC65538:WMC65573 WCG65538:WCG65573 VSK65538:VSK65573 VIO65538:VIO65573 UYS65538:UYS65573 UOW65538:UOW65573 UFA65538:UFA65573 TVE65538:TVE65573 TLI65538:TLI65573 TBM65538:TBM65573 SRQ65538:SRQ65573 SHU65538:SHU65573 RXY65538:RXY65573 ROC65538:ROC65573 REG65538:REG65573 QUK65538:QUK65573 QKO65538:QKO65573 QAS65538:QAS65573 PQW65538:PQW65573 PHA65538:PHA65573 OXE65538:OXE65573 ONI65538:ONI65573 ODM65538:ODM65573 NTQ65538:NTQ65573 NJU65538:NJU65573 MZY65538:MZY65573 MQC65538:MQC65573 MGG65538:MGG65573 LWK65538:LWK65573 LMO65538:LMO65573 LCS65538:LCS65573 KSW65538:KSW65573 KJA65538:KJA65573 JZE65538:JZE65573 JPI65538:JPI65573 JFM65538:JFM65573 IVQ65538:IVQ65573 ILU65538:ILU65573 IBY65538:IBY65573 HSC65538:HSC65573 HIG65538:HIG65573 GYK65538:GYK65573 GOO65538:GOO65573 GES65538:GES65573 FUW65538:FUW65573 FLA65538:FLA65573 FBE65538:FBE65573 ERI65538:ERI65573 EHM65538:EHM65573 DXQ65538:DXQ65573 DNU65538:DNU65573 DDY65538:DDY65573 CUC65538:CUC65573 CKG65538:CKG65573 CAK65538:CAK65573 BQO65538:BQO65573 BGS65538:BGS65573 AWW65538:AWW65573 ANA65538:ANA65573 ADE65538:ADE65573">
      <formula1>#REF!</formula1>
    </dataValidation>
    <dataValidation type="list" showInputMessage="1" showErrorMessage="1" sqref="TH65538:TH65573 JN6:JN41 ADD65538:ADD65573 JN983042:JN983077 Q983042:Q983077 JN917506:JN917541 Q917506:Q917541 JN851970:JN852005 Q851970:Q852005 JN786434:JN786469 Q786434:Q786469 JN720898:JN720933 Q720898:Q720933 JN655362:JN655397 Q655362:Q655397 JN589826:JN589861 Q589826:Q589861 JN524290:JN524325 Q524290:Q524325 JN458754:JN458789 Q458754:Q458789 JN393218:JN393253 Q393218:Q393253 JN327682:JN327717 Q327682:Q327717 JN262146:JN262181 Q262146:Q262181 JN196610:JN196645 Q196610:Q196645 JN131074:JN131109 Q131074:Q131109 JN65538:JN65573 Q65538:Q65573 WVX6:WVX41 WMB6:WMB41 WCF6:WCF41 VSJ6:VSJ41 VIN6:VIN41 UYR6:UYR41 UOV6:UOV41 UEZ6:UEZ41 TVD6:TVD41 TLH6:TLH41 TBL6:TBL41 SRP6:SRP41 SHT6:SHT41 RXX6:RXX41 ROB6:ROB41 REF6:REF41 QUJ6:QUJ41 QKN6:QKN41 QAR6:QAR41 PQV6:PQV41 PGZ6:PGZ41 OXD6:OXD41 ONH6:ONH41 ODL6:ODL41 NTP6:NTP41 NJT6:NJT41 MZX6:MZX41 MQB6:MQB41 MGF6:MGF41 LWJ6:LWJ41 LMN6:LMN41 LCR6:LCR41 KSV6:KSV41 KIZ6:KIZ41 JZD6:JZD41 JPH6:JPH41 JFL6:JFL41 IVP6:IVP41 ILT6:ILT41 IBX6:IBX41 HSB6:HSB41 HIF6:HIF41 GYJ6:GYJ41 GON6:GON41 GER6:GER41 FUV6:FUV41 FKZ6:FKZ41 FBD6:FBD41 ERH6:ERH41 EHL6:EHL41 DXP6:DXP41 DNT6:DNT41 DDX6:DDX41 CUB6:CUB41 CKF6:CKF41 CAJ6:CAJ41 BQN6:BQN41 BGR6:BGR41 AWV6:AWV41 AMZ6:AMZ41 ADD6:ADD41 TH6:TH41 WVX983042:WVX983077 WMB983042:WMB983077 WCF983042:WCF983077 VSJ983042:VSJ983077 VIN983042:VIN983077 UYR983042:UYR983077 UOV983042:UOV983077 UEZ983042:UEZ983077 TVD983042:TVD983077 TLH983042:TLH983077 TBL983042:TBL983077 SRP983042:SRP983077 SHT983042:SHT983077 RXX983042:RXX983077 ROB983042:ROB983077 REF983042:REF983077 QUJ983042:QUJ983077 QKN983042:QKN983077 QAR983042:QAR983077 PQV983042:PQV983077 PGZ983042:PGZ983077 OXD983042:OXD983077 ONH983042:ONH983077 ODL983042:ODL983077 NTP983042:NTP983077 NJT983042:NJT983077 MZX983042:MZX983077 MQB983042:MQB983077 MGF983042:MGF983077 LWJ983042:LWJ983077 LMN983042:LMN983077 LCR983042:LCR983077 KSV983042:KSV983077 KIZ983042:KIZ983077 JZD983042:JZD983077 JPH983042:JPH983077 JFL983042:JFL983077 IVP983042:IVP983077 ILT983042:ILT983077 IBX983042:IBX983077 HSB983042:HSB983077 HIF983042:HIF983077 GYJ983042:GYJ983077 GON983042:GON983077 GER983042:GER983077 FUV983042:FUV983077 FKZ983042:FKZ983077 FBD983042:FBD983077 ERH983042:ERH983077 EHL983042:EHL983077 DXP983042:DXP983077 DNT983042:DNT983077 DDX983042:DDX983077 CUB983042:CUB983077 CKF983042:CKF983077 CAJ983042:CAJ983077 BQN983042:BQN983077 BGR983042:BGR983077 AWV983042:AWV983077 AMZ983042:AMZ983077 ADD983042:ADD983077 TH983042:TH983077 WVX917506:WVX917541 WMB917506:WMB917541 WCF917506:WCF917541 VSJ917506:VSJ917541 VIN917506:VIN917541 UYR917506:UYR917541 UOV917506:UOV917541 UEZ917506:UEZ917541 TVD917506:TVD917541 TLH917506:TLH917541 TBL917506:TBL917541 SRP917506:SRP917541 SHT917506:SHT917541 RXX917506:RXX917541 ROB917506:ROB917541 REF917506:REF917541 QUJ917506:QUJ917541 QKN917506:QKN917541 QAR917506:QAR917541 PQV917506:PQV917541 PGZ917506:PGZ917541 OXD917506:OXD917541 ONH917506:ONH917541 ODL917506:ODL917541 NTP917506:NTP917541 NJT917506:NJT917541 MZX917506:MZX917541 MQB917506:MQB917541 MGF917506:MGF917541 LWJ917506:LWJ917541 LMN917506:LMN917541 LCR917506:LCR917541 KSV917506:KSV917541 KIZ917506:KIZ917541 JZD917506:JZD917541 JPH917506:JPH917541 JFL917506:JFL917541 IVP917506:IVP917541 ILT917506:ILT917541 IBX917506:IBX917541 HSB917506:HSB917541 HIF917506:HIF917541 GYJ917506:GYJ917541 GON917506:GON917541 GER917506:GER917541 FUV917506:FUV917541 FKZ917506:FKZ917541 FBD917506:FBD917541 ERH917506:ERH917541 EHL917506:EHL917541 DXP917506:DXP917541 DNT917506:DNT917541 DDX917506:DDX917541 CUB917506:CUB917541 CKF917506:CKF917541 CAJ917506:CAJ917541 BQN917506:BQN917541 BGR917506:BGR917541 AWV917506:AWV917541 AMZ917506:AMZ917541 ADD917506:ADD917541 TH917506:TH917541 WVX851970:WVX852005 WMB851970:WMB852005 WCF851970:WCF852005 VSJ851970:VSJ852005 VIN851970:VIN852005 UYR851970:UYR852005 UOV851970:UOV852005 UEZ851970:UEZ852005 TVD851970:TVD852005 TLH851970:TLH852005 TBL851970:TBL852005 SRP851970:SRP852005 SHT851970:SHT852005 RXX851970:RXX852005 ROB851970:ROB852005 REF851970:REF852005 QUJ851970:QUJ852005 QKN851970:QKN852005 QAR851970:QAR852005 PQV851970:PQV852005 PGZ851970:PGZ852005 OXD851970:OXD852005 ONH851970:ONH852005 ODL851970:ODL852005 NTP851970:NTP852005 NJT851970:NJT852005 MZX851970:MZX852005 MQB851970:MQB852005 MGF851970:MGF852005 LWJ851970:LWJ852005 LMN851970:LMN852005 LCR851970:LCR852005 KSV851970:KSV852005 KIZ851970:KIZ852005 JZD851970:JZD852005 JPH851970:JPH852005 JFL851970:JFL852005 IVP851970:IVP852005 ILT851970:ILT852005 IBX851970:IBX852005 HSB851970:HSB852005 HIF851970:HIF852005 GYJ851970:GYJ852005 GON851970:GON852005 GER851970:GER852005 FUV851970:FUV852005 FKZ851970:FKZ852005 FBD851970:FBD852005 ERH851970:ERH852005 EHL851970:EHL852005 DXP851970:DXP852005 DNT851970:DNT852005 DDX851970:DDX852005 CUB851970:CUB852005 CKF851970:CKF852005 CAJ851970:CAJ852005 BQN851970:BQN852005 BGR851970:BGR852005 AWV851970:AWV852005 AMZ851970:AMZ852005 ADD851970:ADD852005 TH851970:TH852005 WVX786434:WVX786469 WMB786434:WMB786469 WCF786434:WCF786469 VSJ786434:VSJ786469 VIN786434:VIN786469 UYR786434:UYR786469 UOV786434:UOV786469 UEZ786434:UEZ786469 TVD786434:TVD786469 TLH786434:TLH786469 TBL786434:TBL786469 SRP786434:SRP786469 SHT786434:SHT786469 RXX786434:RXX786469 ROB786434:ROB786469 REF786434:REF786469 QUJ786434:QUJ786469 QKN786434:QKN786469 QAR786434:QAR786469 PQV786434:PQV786469 PGZ786434:PGZ786469 OXD786434:OXD786469 ONH786434:ONH786469 ODL786434:ODL786469 NTP786434:NTP786469 NJT786434:NJT786469 MZX786434:MZX786469 MQB786434:MQB786469 MGF786434:MGF786469 LWJ786434:LWJ786469 LMN786434:LMN786469 LCR786434:LCR786469 KSV786434:KSV786469 KIZ786434:KIZ786469 JZD786434:JZD786469 JPH786434:JPH786469 JFL786434:JFL786469 IVP786434:IVP786469 ILT786434:ILT786469 IBX786434:IBX786469 HSB786434:HSB786469 HIF786434:HIF786469 GYJ786434:GYJ786469 GON786434:GON786469 GER786434:GER786469 FUV786434:FUV786469 FKZ786434:FKZ786469 FBD786434:FBD786469 ERH786434:ERH786469 EHL786434:EHL786469 DXP786434:DXP786469 DNT786434:DNT786469 DDX786434:DDX786469 CUB786434:CUB786469 CKF786434:CKF786469 CAJ786434:CAJ786469 BQN786434:BQN786469 BGR786434:BGR786469 AWV786434:AWV786469 AMZ786434:AMZ786469 ADD786434:ADD786469 TH786434:TH786469 WVX720898:WVX720933 WMB720898:WMB720933 WCF720898:WCF720933 VSJ720898:VSJ720933 VIN720898:VIN720933 UYR720898:UYR720933 UOV720898:UOV720933 UEZ720898:UEZ720933 TVD720898:TVD720933 TLH720898:TLH720933 TBL720898:TBL720933 SRP720898:SRP720933 SHT720898:SHT720933 RXX720898:RXX720933 ROB720898:ROB720933 REF720898:REF720933 QUJ720898:QUJ720933 QKN720898:QKN720933 QAR720898:QAR720933 PQV720898:PQV720933 PGZ720898:PGZ720933 OXD720898:OXD720933 ONH720898:ONH720933 ODL720898:ODL720933 NTP720898:NTP720933 NJT720898:NJT720933 MZX720898:MZX720933 MQB720898:MQB720933 MGF720898:MGF720933 LWJ720898:LWJ720933 LMN720898:LMN720933 LCR720898:LCR720933 KSV720898:KSV720933 KIZ720898:KIZ720933 JZD720898:JZD720933 JPH720898:JPH720933 JFL720898:JFL720933 IVP720898:IVP720933 ILT720898:ILT720933 IBX720898:IBX720933 HSB720898:HSB720933 HIF720898:HIF720933 GYJ720898:GYJ720933 GON720898:GON720933 GER720898:GER720933 FUV720898:FUV720933 FKZ720898:FKZ720933 FBD720898:FBD720933 ERH720898:ERH720933 EHL720898:EHL720933 DXP720898:DXP720933 DNT720898:DNT720933 DDX720898:DDX720933 CUB720898:CUB720933 CKF720898:CKF720933 CAJ720898:CAJ720933 BQN720898:BQN720933 BGR720898:BGR720933 AWV720898:AWV720933 AMZ720898:AMZ720933 ADD720898:ADD720933 TH720898:TH720933 WVX655362:WVX655397 WMB655362:WMB655397 WCF655362:WCF655397 VSJ655362:VSJ655397 VIN655362:VIN655397 UYR655362:UYR655397 UOV655362:UOV655397 UEZ655362:UEZ655397 TVD655362:TVD655397 TLH655362:TLH655397 TBL655362:TBL655397 SRP655362:SRP655397 SHT655362:SHT655397 RXX655362:RXX655397 ROB655362:ROB655397 REF655362:REF655397 QUJ655362:QUJ655397 QKN655362:QKN655397 QAR655362:QAR655397 PQV655362:PQV655397 PGZ655362:PGZ655397 OXD655362:OXD655397 ONH655362:ONH655397 ODL655362:ODL655397 NTP655362:NTP655397 NJT655362:NJT655397 MZX655362:MZX655397 MQB655362:MQB655397 MGF655362:MGF655397 LWJ655362:LWJ655397 LMN655362:LMN655397 LCR655362:LCR655397 KSV655362:KSV655397 KIZ655362:KIZ655397 JZD655362:JZD655397 JPH655362:JPH655397 JFL655362:JFL655397 IVP655362:IVP655397 ILT655362:ILT655397 IBX655362:IBX655397 HSB655362:HSB655397 HIF655362:HIF655397 GYJ655362:GYJ655397 GON655362:GON655397 GER655362:GER655397 FUV655362:FUV655397 FKZ655362:FKZ655397 FBD655362:FBD655397 ERH655362:ERH655397 EHL655362:EHL655397 DXP655362:DXP655397 DNT655362:DNT655397 DDX655362:DDX655397 CUB655362:CUB655397 CKF655362:CKF655397 CAJ655362:CAJ655397 BQN655362:BQN655397 BGR655362:BGR655397 AWV655362:AWV655397 AMZ655362:AMZ655397 ADD655362:ADD655397 TH655362:TH655397 WVX589826:WVX589861 WMB589826:WMB589861 WCF589826:WCF589861 VSJ589826:VSJ589861 VIN589826:VIN589861 UYR589826:UYR589861 UOV589826:UOV589861 UEZ589826:UEZ589861 TVD589826:TVD589861 TLH589826:TLH589861 TBL589826:TBL589861 SRP589826:SRP589861 SHT589826:SHT589861 RXX589826:RXX589861 ROB589826:ROB589861 REF589826:REF589861 QUJ589826:QUJ589861 QKN589826:QKN589861 QAR589826:QAR589861 PQV589826:PQV589861 PGZ589826:PGZ589861 OXD589826:OXD589861 ONH589826:ONH589861 ODL589826:ODL589861 NTP589826:NTP589861 NJT589826:NJT589861 MZX589826:MZX589861 MQB589826:MQB589861 MGF589826:MGF589861 LWJ589826:LWJ589861 LMN589826:LMN589861 LCR589826:LCR589861 KSV589826:KSV589861 KIZ589826:KIZ589861 JZD589826:JZD589861 JPH589826:JPH589861 JFL589826:JFL589861 IVP589826:IVP589861 ILT589826:ILT589861 IBX589826:IBX589861 HSB589826:HSB589861 HIF589826:HIF589861 GYJ589826:GYJ589861 GON589826:GON589861 GER589826:GER589861 FUV589826:FUV589861 FKZ589826:FKZ589861 FBD589826:FBD589861 ERH589826:ERH589861 EHL589826:EHL589861 DXP589826:DXP589861 DNT589826:DNT589861 DDX589826:DDX589861 CUB589826:CUB589861 CKF589826:CKF589861 CAJ589826:CAJ589861 BQN589826:BQN589861 BGR589826:BGR589861 AWV589826:AWV589861 AMZ589826:AMZ589861 ADD589826:ADD589861 TH589826:TH589861 WVX524290:WVX524325 WMB524290:WMB524325 WCF524290:WCF524325 VSJ524290:VSJ524325 VIN524290:VIN524325 UYR524290:UYR524325 UOV524290:UOV524325 UEZ524290:UEZ524325 TVD524290:TVD524325 TLH524290:TLH524325 TBL524290:TBL524325 SRP524290:SRP524325 SHT524290:SHT524325 RXX524290:RXX524325 ROB524290:ROB524325 REF524290:REF524325 QUJ524290:QUJ524325 QKN524290:QKN524325 QAR524290:QAR524325 PQV524290:PQV524325 PGZ524290:PGZ524325 OXD524290:OXD524325 ONH524290:ONH524325 ODL524290:ODL524325 NTP524290:NTP524325 NJT524290:NJT524325 MZX524290:MZX524325 MQB524290:MQB524325 MGF524290:MGF524325 LWJ524290:LWJ524325 LMN524290:LMN524325 LCR524290:LCR524325 KSV524290:KSV524325 KIZ524290:KIZ524325 JZD524290:JZD524325 JPH524290:JPH524325 JFL524290:JFL524325 IVP524290:IVP524325 ILT524290:ILT524325 IBX524290:IBX524325 HSB524290:HSB524325 HIF524290:HIF524325 GYJ524290:GYJ524325 GON524290:GON524325 GER524290:GER524325 FUV524290:FUV524325 FKZ524290:FKZ524325 FBD524290:FBD524325 ERH524290:ERH524325 EHL524290:EHL524325 DXP524290:DXP524325 DNT524290:DNT524325 DDX524290:DDX524325 CUB524290:CUB524325 CKF524290:CKF524325 CAJ524290:CAJ524325 BQN524290:BQN524325 BGR524290:BGR524325 AWV524290:AWV524325 AMZ524290:AMZ524325 ADD524290:ADD524325 TH524290:TH524325 WVX458754:WVX458789 WMB458754:WMB458789 WCF458754:WCF458789 VSJ458754:VSJ458789 VIN458754:VIN458789 UYR458754:UYR458789 UOV458754:UOV458789 UEZ458754:UEZ458789 TVD458754:TVD458789 TLH458754:TLH458789 TBL458754:TBL458789 SRP458754:SRP458789 SHT458754:SHT458789 RXX458754:RXX458789 ROB458754:ROB458789 REF458754:REF458789 QUJ458754:QUJ458789 QKN458754:QKN458789 QAR458754:QAR458789 PQV458754:PQV458789 PGZ458754:PGZ458789 OXD458754:OXD458789 ONH458754:ONH458789 ODL458754:ODL458789 NTP458754:NTP458789 NJT458754:NJT458789 MZX458754:MZX458789 MQB458754:MQB458789 MGF458754:MGF458789 LWJ458754:LWJ458789 LMN458754:LMN458789 LCR458754:LCR458789 KSV458754:KSV458789 KIZ458754:KIZ458789 JZD458754:JZD458789 JPH458754:JPH458789 JFL458754:JFL458789 IVP458754:IVP458789 ILT458754:ILT458789 IBX458754:IBX458789 HSB458754:HSB458789 HIF458754:HIF458789 GYJ458754:GYJ458789 GON458754:GON458789 GER458754:GER458789 FUV458754:FUV458789 FKZ458754:FKZ458789 FBD458754:FBD458789 ERH458754:ERH458789 EHL458754:EHL458789 DXP458754:DXP458789 DNT458754:DNT458789 DDX458754:DDX458789 CUB458754:CUB458789 CKF458754:CKF458789 CAJ458754:CAJ458789 BQN458754:BQN458789 BGR458754:BGR458789 AWV458754:AWV458789 AMZ458754:AMZ458789 ADD458754:ADD458789 TH458754:TH458789 WVX393218:WVX393253 WMB393218:WMB393253 WCF393218:WCF393253 VSJ393218:VSJ393253 VIN393218:VIN393253 UYR393218:UYR393253 UOV393218:UOV393253 UEZ393218:UEZ393253 TVD393218:TVD393253 TLH393218:TLH393253 TBL393218:TBL393253 SRP393218:SRP393253 SHT393218:SHT393253 RXX393218:RXX393253 ROB393218:ROB393253 REF393218:REF393253 QUJ393218:QUJ393253 QKN393218:QKN393253 QAR393218:QAR393253 PQV393218:PQV393253 PGZ393218:PGZ393253 OXD393218:OXD393253 ONH393218:ONH393253 ODL393218:ODL393253 NTP393218:NTP393253 NJT393218:NJT393253 MZX393218:MZX393253 MQB393218:MQB393253 MGF393218:MGF393253 LWJ393218:LWJ393253 LMN393218:LMN393253 LCR393218:LCR393253 KSV393218:KSV393253 KIZ393218:KIZ393253 JZD393218:JZD393253 JPH393218:JPH393253 JFL393218:JFL393253 IVP393218:IVP393253 ILT393218:ILT393253 IBX393218:IBX393253 HSB393218:HSB393253 HIF393218:HIF393253 GYJ393218:GYJ393253 GON393218:GON393253 GER393218:GER393253 FUV393218:FUV393253 FKZ393218:FKZ393253 FBD393218:FBD393253 ERH393218:ERH393253 EHL393218:EHL393253 DXP393218:DXP393253 DNT393218:DNT393253 DDX393218:DDX393253 CUB393218:CUB393253 CKF393218:CKF393253 CAJ393218:CAJ393253 BQN393218:BQN393253 BGR393218:BGR393253 AWV393218:AWV393253 AMZ393218:AMZ393253 ADD393218:ADD393253 TH393218:TH393253 WVX327682:WVX327717 WMB327682:WMB327717 WCF327682:WCF327717 VSJ327682:VSJ327717 VIN327682:VIN327717 UYR327682:UYR327717 UOV327682:UOV327717 UEZ327682:UEZ327717 TVD327682:TVD327717 TLH327682:TLH327717 TBL327682:TBL327717 SRP327682:SRP327717 SHT327682:SHT327717 RXX327682:RXX327717 ROB327682:ROB327717 REF327682:REF327717 QUJ327682:QUJ327717 QKN327682:QKN327717 QAR327682:QAR327717 PQV327682:PQV327717 PGZ327682:PGZ327717 OXD327682:OXD327717 ONH327682:ONH327717 ODL327682:ODL327717 NTP327682:NTP327717 NJT327682:NJT327717 MZX327682:MZX327717 MQB327682:MQB327717 MGF327682:MGF327717 LWJ327682:LWJ327717 LMN327682:LMN327717 LCR327682:LCR327717 KSV327682:KSV327717 KIZ327682:KIZ327717 JZD327682:JZD327717 JPH327682:JPH327717 JFL327682:JFL327717 IVP327682:IVP327717 ILT327682:ILT327717 IBX327682:IBX327717 HSB327682:HSB327717 HIF327682:HIF327717 GYJ327682:GYJ327717 GON327682:GON327717 GER327682:GER327717 FUV327682:FUV327717 FKZ327682:FKZ327717 FBD327682:FBD327717 ERH327682:ERH327717 EHL327682:EHL327717 DXP327682:DXP327717 DNT327682:DNT327717 DDX327682:DDX327717 CUB327682:CUB327717 CKF327682:CKF327717 CAJ327682:CAJ327717 BQN327682:BQN327717 BGR327682:BGR327717 AWV327682:AWV327717 AMZ327682:AMZ327717 ADD327682:ADD327717 TH327682:TH327717 WVX262146:WVX262181 WMB262146:WMB262181 WCF262146:WCF262181 VSJ262146:VSJ262181 VIN262146:VIN262181 UYR262146:UYR262181 UOV262146:UOV262181 UEZ262146:UEZ262181 TVD262146:TVD262181 TLH262146:TLH262181 TBL262146:TBL262181 SRP262146:SRP262181 SHT262146:SHT262181 RXX262146:RXX262181 ROB262146:ROB262181 REF262146:REF262181 QUJ262146:QUJ262181 QKN262146:QKN262181 QAR262146:QAR262181 PQV262146:PQV262181 PGZ262146:PGZ262181 OXD262146:OXD262181 ONH262146:ONH262181 ODL262146:ODL262181 NTP262146:NTP262181 NJT262146:NJT262181 MZX262146:MZX262181 MQB262146:MQB262181 MGF262146:MGF262181 LWJ262146:LWJ262181 LMN262146:LMN262181 LCR262146:LCR262181 KSV262146:KSV262181 KIZ262146:KIZ262181 JZD262146:JZD262181 JPH262146:JPH262181 JFL262146:JFL262181 IVP262146:IVP262181 ILT262146:ILT262181 IBX262146:IBX262181 HSB262146:HSB262181 HIF262146:HIF262181 GYJ262146:GYJ262181 GON262146:GON262181 GER262146:GER262181 FUV262146:FUV262181 FKZ262146:FKZ262181 FBD262146:FBD262181 ERH262146:ERH262181 EHL262146:EHL262181 DXP262146:DXP262181 DNT262146:DNT262181 DDX262146:DDX262181 CUB262146:CUB262181 CKF262146:CKF262181 CAJ262146:CAJ262181 BQN262146:BQN262181 BGR262146:BGR262181 AWV262146:AWV262181 AMZ262146:AMZ262181 ADD262146:ADD262181 TH262146:TH262181 WVX196610:WVX196645 WMB196610:WMB196645 WCF196610:WCF196645 VSJ196610:VSJ196645 VIN196610:VIN196645 UYR196610:UYR196645 UOV196610:UOV196645 UEZ196610:UEZ196645 TVD196610:TVD196645 TLH196610:TLH196645 TBL196610:TBL196645 SRP196610:SRP196645 SHT196610:SHT196645 RXX196610:RXX196645 ROB196610:ROB196645 REF196610:REF196645 QUJ196610:QUJ196645 QKN196610:QKN196645 QAR196610:QAR196645 PQV196610:PQV196645 PGZ196610:PGZ196645 OXD196610:OXD196645 ONH196610:ONH196645 ODL196610:ODL196645 NTP196610:NTP196645 NJT196610:NJT196645 MZX196610:MZX196645 MQB196610:MQB196645 MGF196610:MGF196645 LWJ196610:LWJ196645 LMN196610:LMN196645 LCR196610:LCR196645 KSV196610:KSV196645 KIZ196610:KIZ196645 JZD196610:JZD196645 JPH196610:JPH196645 JFL196610:JFL196645 IVP196610:IVP196645 ILT196610:ILT196645 IBX196610:IBX196645 HSB196610:HSB196645 HIF196610:HIF196645 GYJ196610:GYJ196645 GON196610:GON196645 GER196610:GER196645 FUV196610:FUV196645 FKZ196610:FKZ196645 FBD196610:FBD196645 ERH196610:ERH196645 EHL196610:EHL196645 DXP196610:DXP196645 DNT196610:DNT196645 DDX196610:DDX196645 CUB196610:CUB196645 CKF196610:CKF196645 CAJ196610:CAJ196645 BQN196610:BQN196645 BGR196610:BGR196645 AWV196610:AWV196645 AMZ196610:AMZ196645 ADD196610:ADD196645 TH196610:TH196645 WVX131074:WVX131109 WMB131074:WMB131109 WCF131074:WCF131109 VSJ131074:VSJ131109 VIN131074:VIN131109 UYR131074:UYR131109 UOV131074:UOV131109 UEZ131074:UEZ131109 TVD131074:TVD131109 TLH131074:TLH131109 TBL131074:TBL131109 SRP131074:SRP131109 SHT131074:SHT131109 RXX131074:RXX131109 ROB131074:ROB131109 REF131074:REF131109 QUJ131074:QUJ131109 QKN131074:QKN131109 QAR131074:QAR131109 PQV131074:PQV131109 PGZ131074:PGZ131109 OXD131074:OXD131109 ONH131074:ONH131109 ODL131074:ODL131109 NTP131074:NTP131109 NJT131074:NJT131109 MZX131074:MZX131109 MQB131074:MQB131109 MGF131074:MGF131109 LWJ131074:LWJ131109 LMN131074:LMN131109 LCR131074:LCR131109 KSV131074:KSV131109 KIZ131074:KIZ131109 JZD131074:JZD131109 JPH131074:JPH131109 JFL131074:JFL131109 IVP131074:IVP131109 ILT131074:ILT131109 IBX131074:IBX131109 HSB131074:HSB131109 HIF131074:HIF131109 GYJ131074:GYJ131109 GON131074:GON131109 GER131074:GER131109 FUV131074:FUV131109 FKZ131074:FKZ131109 FBD131074:FBD131109 ERH131074:ERH131109 EHL131074:EHL131109 DXP131074:DXP131109 DNT131074:DNT131109 DDX131074:DDX131109 CUB131074:CUB131109 CKF131074:CKF131109 CAJ131074:CAJ131109 BQN131074:BQN131109 BGR131074:BGR131109 AWV131074:AWV131109 AMZ131074:AMZ131109 ADD131074:ADD131109 TH131074:TH131109 WVX65538:WVX65573 WMB65538:WMB65573 WCF65538:WCF65573 VSJ65538:VSJ65573 VIN65538:VIN65573 UYR65538:UYR65573 UOV65538:UOV65573 UEZ65538:UEZ65573 TVD65538:TVD65573 TLH65538:TLH65573 TBL65538:TBL65573 SRP65538:SRP65573 SHT65538:SHT65573 RXX65538:RXX65573 ROB65538:ROB65573 REF65538:REF65573 QUJ65538:QUJ65573 QKN65538:QKN65573 QAR65538:QAR65573 PQV65538:PQV65573 PGZ65538:PGZ65573 OXD65538:OXD65573 ONH65538:ONH65573 ODL65538:ODL65573 NTP65538:NTP65573 NJT65538:NJT65573 MZX65538:MZX65573 MQB65538:MQB65573 MGF65538:MGF65573 LWJ65538:LWJ65573 LMN65538:LMN65573 LCR65538:LCR65573 KSV65538:KSV65573 KIZ65538:KIZ65573 JZD65538:JZD65573 JPH65538:JPH65573 JFL65538:JFL65573 IVP65538:IVP65573 ILT65538:ILT65573 IBX65538:IBX65573 HSB65538:HSB65573 HIF65538:HIF65573 GYJ65538:GYJ65573 GON65538:GON65573 GER65538:GER65573 FUV65538:FUV65573 FKZ65538:FKZ65573 FBD65538:FBD65573 ERH65538:ERH65573 EHL65538:EHL65573 DXP65538:DXP65573 DNT65538:DNT65573 DDX65538:DDX65573 CUB65538:CUB65573 CKF65538:CKF65573 CAJ65538:CAJ65573 BQN65538:BQN65573 BGR65538:BGR65573 AWV65538:AWV65573 AMZ65538:AMZ65573">
      <formula1>$Q$1:$Q$4</formula1>
    </dataValidation>
    <dataValidation type="list" showInputMessage="1" showErrorMessage="1" sqref="Q6:Q41">
      <formula1>IF(ISBLANK(R6),Opisno,"")</formula1>
    </dataValidation>
    <dataValidation type="custom" allowBlank="1" showInputMessage="1" showErrorMessage="1" errorTitle="Погрешан податак" error="Унесите оцене од_x000a_1 до 5 или О или Н" sqref="AH13:AH41 AH6:AH11">
      <formula1>OR(AND(AH6&gt;0,AH6&lt;6),AH6="н",AH6="о")</formula1>
    </dataValidation>
    <dataValidation type="list" showInputMessage="1" showErrorMessage="1" sqref="R6:R41">
      <formula1>IF(ISBLANK(Q6),Opisno,"")</formula1>
    </dataValidation>
    <dataValidation type="custom" showInputMessage="1" showErrorMessage="1" errorTitle="Погрешан податак" error="Унесите оцене од 1 до 5 или Н_x000a__x000a_или сте већ унели оцену за неки други језик_x000a_" sqref="S6:S41">
      <formula1>IF(AND(T6="",U6=""),OR(AND(S6&gt;0,S6&lt;6),S6="н"),"")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 неки други језик_x000a_" sqref="T6:T41">
      <formula1>IF(AND(S6="",U6=""),OR(AND(T6&gt;0,T6&lt;6),T6="н"),"")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 неки други језик_x000a_" sqref="U6:U41">
      <formula1>IF(AND(T6="",S6=""),OR(AND(U6&gt;0,U6&lt;6),U6="н"),"")</formula1>
    </dataValidation>
    <dataValidation type="custom" allowBlank="1" showInputMessage="1" showErrorMessage="1" errorTitle="Погрешан податак" error="Унесите оцене од_x000a__x000a_1 до 5 или О или Н_x000a_" sqref="AH12 P6:P41">
      <formula1>OR(AND(P6&gt;0,P6&lt;6),P6="н",P6="о")</formula1>
    </dataValidation>
    <dataValidation type="custom" showInputMessage="1" showErrorMessage="1" errorTitle="Погрешан податак" error="Унесите оцене од 1 до 5 или О или Н_x000a__x000a_или сте већ унели оцену за неки други спорт_x000a_" sqref="V6:V41">
      <formula1>IF(AND(W6="",X6="",Y6="",Z6="",AA6=""),OR(AND(V6&gt;0,V6&lt;6),V6="н",V6="о"),"")</formula1>
    </dataValidation>
    <dataValidation type="custom" showInputMessage="1" showErrorMessage="1" errorTitle="Погрешан податак" error="Унесите оцене од 1 до 5 или О или Н_x000a__x000a_или сте већ унели оцену за неки други спорт_x000a_" sqref="W6:W41">
      <formula1>IF(AND(V6="",X6="",Y6="",Z6="",AA6=""),OR(AND(W6&gt;0,W6&lt;6),W6="н",W6="о"),"")</formula1>
    </dataValidation>
    <dataValidation type="custom" showInputMessage="1" showErrorMessage="1" errorTitle="Погрешан податак" error="Унесите оцене од 1 до 5 или О или Н_x000a__x000a_или сте већ унели оцену за неки други спорт_x000a_" sqref="X6:X41">
      <formula1>IF(AND(V6="",W6="",Y6="",Z6="",AA6=""),OR(AND(X6&gt;0,X6&lt;6),X6="н",X6="о"),"")</formula1>
    </dataValidation>
    <dataValidation type="custom" showInputMessage="1" showErrorMessage="1" errorTitle="Погрешан податак" error="Унесите оцене од 1 до 5 или О или Н_x000a__x000a_или сте већ унели оцену за неки други спорт_x000a_" sqref="Y6:Y41">
      <formula1>IF(AND(V6="",W6="",X6="",Z6="",AA6=""),OR(AND(Y6&gt;0,Y6&lt;6),Y6="н",Y6="о"),"")</formula1>
    </dataValidation>
    <dataValidation type="custom" allowBlank="1" showInputMessage="1" showErrorMessage="1" errorTitle="Погрешан податак" error="Унесите оцене од 1 до 5 или Н_x000a__x000a_" sqref="D6:O41">
      <formula1>OR(AND(D6&gt;0,D6&lt;6),D6="н")</formula1>
    </dataValidation>
    <dataValidation type="custom" showInputMessage="1" showErrorMessage="1" errorTitle="Погрешан податак" error="Унесите оцене од 1 до 5 или О или Н_x000a__x000a_или сте већ унели оцену за неки други спорт_x000a_" sqref="Z6:Z41">
      <formula1>IF(AND(V6="",W6="",X6="",Y6="",AA6=""),OR(AND(Z6&gt;0,Z6&lt;6),Z6="н",Z6="о"),"")</formula1>
    </dataValidation>
    <dataValidation type="custom" showInputMessage="1" showErrorMessage="1" errorTitle="Погрешан податак" error="Унесите оцене од 1 до 5 или О или Н_x000a__x000a_или сте већ унели оцену за неки други спорт_x000a_" sqref="AA6:AA41">
      <formula1>IF(AND(V6="",W6="",X6="",Y6="",Z6=""),OR(AND(AA6&gt;0,AA6&lt;6),AA6="н",AA6="о"),"")</formula1>
    </dataValidation>
    <dataValidation type="custom" showInputMessage="1" showErrorMessage="1" errorTitle="Погрешан податак" error="Унесите оцене од 1 до 5 или Н_x000a__x000a_или сте већ унели оцену за_x000a__x000a_неки други изборни предмет_x000a__x000a_" sqref="AB6:AB41">
      <formula1>IF(AND(AC6="",AD6="",AE6="",AF6="",AG6=""),OR(AND(AB6&gt;0,AB6&lt;6),AB6="н"),"")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_x000a__x000a_неки други изборни предмет_x000a_" sqref="AC6:AC41">
      <formula1>IF(AND(AB6="",AD6="",AE6="",AF6="",AG6=""),OR(AND(AC6&gt;0,AC6&lt;6),AC6="н"),"")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_x000a__x000a_неки други изборни предмет_x000a_" sqref="AD6:AD41">
      <formula1>IF(AND(AB6="",AC6="",AE6="",AF6="",AG6=""),OR(AND(AD6&gt;0,AD6&lt;6),AD6="н"),"")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_x000a__x000a_неки други изборни предмет_x000a_" sqref="AE6:AE41">
      <formula1>IF(AND(AB6="",AC6="",AD6="",AF6="",AG6=""),OR(AND(AE6&gt;0,AE6&lt;6),AE6="н"),"")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_x000a__x000a_неки други изборни предмет_x000a_" sqref="AF6:AF41">
      <formula1>IF(AND(AB6="",AC6="",AD6="",AE6="",AG6=""),OR(AND(AF6&gt;0,AF6&lt;6),AF6="н"),"")</formula1>
    </dataValidation>
    <dataValidation type="custom" showInputMessage="1" showErrorMessage="1" errorTitle="Погрешан податак" error="Унесите оцене од 1 до 5 или Н_x000a__x000a_или сте већ унели оцену за_x000a__x000a_неки други изборни предмет_x000a_" sqref="AG6:AG41">
      <formula1>IF(AND(AB6="",AC6="",AD6="",AE6="",AF6=""),OR(AND(AG6&gt;0,AG6&lt;6),AG6="н"),"")</formula1>
    </dataValidation>
  </dataValidations>
  <hyperlinks>
    <hyperlink ref="S42" r:id="rId1" tooltip="Ako ima predloga, sugestija, kritika..."/>
  </hyperlinks>
  <pageMargins left="0.70866141732283472" right="0.70866141732283472" top="0.6328125" bottom="0.74803149606299213" header="0.31496062992125984" footer="0.31496062992125984"/>
  <pageSetup paperSize="9" scale="7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9"/>
  <sheetViews>
    <sheetView showGridLines="0" showRowColHeaders="0" workbookViewId="0">
      <selection activeCell="B1" sqref="B1"/>
    </sheetView>
  </sheetViews>
  <sheetFormatPr defaultRowHeight="15.75" x14ac:dyDescent="0.25"/>
  <cols>
    <col min="1" max="8" width="8.25" style="53" customWidth="1"/>
    <col min="9" max="16384" width="9" style="53"/>
  </cols>
  <sheetData>
    <row r="1" spans="1:9" x14ac:dyDescent="0.25">
      <c r="A1" s="53" t="s">
        <v>0</v>
      </c>
      <c r="C1" s="53" t="str">
        <f>Ocene!D1</f>
        <v>УНЕТИ НАЗИВ ШКОЛЕ</v>
      </c>
      <c r="I1" s="54" t="s">
        <v>7</v>
      </c>
    </row>
    <row r="2" spans="1:9" x14ac:dyDescent="0.25">
      <c r="A2" s="53" t="s">
        <v>181</v>
      </c>
      <c r="C2" s="53" t="str">
        <f>Ocene!AJ1</f>
        <v>2014 / 2015</v>
      </c>
      <c r="I2" s="54" t="str">
        <f>Ocene!AJ2</f>
        <v>уписати име и презиме</v>
      </c>
    </row>
    <row r="3" spans="1:9" x14ac:dyDescent="0.25">
      <c r="A3" s="53" t="s">
        <v>182</v>
      </c>
      <c r="D3" s="53" t="str">
        <f>Ocene!AJ3</f>
        <v>полугодиште</v>
      </c>
      <c r="H3" s="75" t="s">
        <v>156</v>
      </c>
      <c r="I3" s="59" t="str">
        <f>Ocene!D2&amp;Ocene!E2</f>
        <v>52</v>
      </c>
    </row>
    <row r="5" spans="1:9" x14ac:dyDescent="0.25">
      <c r="A5" s="53" t="str">
        <f>"У одељењу има "&amp;Ocene!D3&amp;" ученика, "&amp;Oslobodjeni!AJ4&amp;" дечака и "&amp;Oslobodjeni!AJ7&amp;" девојчица"</f>
        <v>У одељењу има 0 ученика, 0 дечака и 0 девојчица</v>
      </c>
    </row>
    <row r="7" spans="1:9" x14ac:dyDescent="0.25">
      <c r="A7" s="53" t="s">
        <v>186</v>
      </c>
    </row>
    <row r="9" spans="1:9" x14ac:dyDescent="0.25">
      <c r="A9" s="53" t="str">
        <f>IF(Sortiranje!B55=0,"Ученика који имају позитиван успех нема","Ученика који имају позитиван успех има "&amp;Sortiranje!B55&amp;"")</f>
        <v>Ученика који имају позитиван успех нема</v>
      </c>
    </row>
    <row r="11" spans="1:9" x14ac:dyDescent="0.25">
      <c r="A11" s="53" t="str">
        <f>IF(Sortiranje!B39&lt;&gt;0,"Укупно одличних ученика има "&amp;Sortiranje!B39&amp;"","Укупно одличних ученика нема")</f>
        <v>Укупно одличних ученика нема</v>
      </c>
    </row>
    <row r="12" spans="1:9" x14ac:dyDescent="0.25">
      <c r="A12" s="53" t="str">
        <f>IF(Sortiranje!B41&lt;&gt;0,"Ученика са просеком 5.00 има "&amp;Sortiranje!B41&amp;":","Ученика са просеком 5.00 нема")</f>
        <v>Ученика са просеком 5.00 нема</v>
      </c>
    </row>
    <row r="13" spans="1:9" ht="93.75" customHeight="1" x14ac:dyDescent="0.25">
      <c r="A13" s="110" t="str">
        <f>Sortiranje!C41</f>
        <v/>
      </c>
      <c r="B13" s="110"/>
      <c r="C13" s="110"/>
      <c r="D13" s="110"/>
      <c r="E13" s="110"/>
      <c r="F13" s="110"/>
      <c r="G13" s="110"/>
      <c r="H13" s="110"/>
      <c r="I13" s="110"/>
    </row>
    <row r="14" spans="1:9" x14ac:dyDescent="0.25">
      <c r="A14" s="53" t="str">
        <f>IF(Sortiranje!B44&lt;&gt;0,"Одличних ученика има "&amp;Sortiranje!B44&amp;"","Одличних ученика нема")</f>
        <v>Одличних ученика нема</v>
      </c>
    </row>
    <row r="15" spans="1:9" ht="75" customHeight="1" x14ac:dyDescent="0.25">
      <c r="A15" s="110" t="str">
        <f>Sortiranje!C44</f>
        <v/>
      </c>
      <c r="B15" s="110"/>
      <c r="C15" s="110"/>
      <c r="D15" s="110"/>
      <c r="E15" s="110"/>
      <c r="F15" s="110"/>
      <c r="G15" s="110"/>
      <c r="H15" s="110"/>
      <c r="I15" s="110"/>
    </row>
    <row r="16" spans="1:9" x14ac:dyDescent="0.25">
      <c r="A16" s="53" t="str">
        <f>IF(Sortiranje!B47&lt;&gt;0,"Врло добрих ученика има "&amp;Sortiranje!B47&amp;"","Врло добрих ученика нема")</f>
        <v>Врло добрих ученика нема</v>
      </c>
    </row>
    <row r="17" spans="1:9" ht="75" customHeight="1" x14ac:dyDescent="0.25">
      <c r="A17" s="110" t="str">
        <f>Sortiranje!C47</f>
        <v/>
      </c>
      <c r="B17" s="110"/>
      <c r="C17" s="110"/>
      <c r="D17" s="110"/>
      <c r="E17" s="110"/>
      <c r="F17" s="110"/>
      <c r="G17" s="110"/>
      <c r="H17" s="110"/>
      <c r="I17" s="110"/>
    </row>
    <row r="18" spans="1:9" x14ac:dyDescent="0.25">
      <c r="A18" s="53" t="str">
        <f>IF(Sortiranje!B50&lt;&gt;0,"Добрих ученика има "&amp;Sortiranje!B50&amp;"","Добрих ученика нема")</f>
        <v>Добрих ученика нема</v>
      </c>
    </row>
    <row r="19" spans="1:9" ht="75" customHeight="1" x14ac:dyDescent="0.25">
      <c r="A19" s="110" t="str">
        <f>Sortiranje!C50</f>
        <v/>
      </c>
      <c r="B19" s="110"/>
      <c r="C19" s="110"/>
      <c r="D19" s="110"/>
      <c r="E19" s="110"/>
      <c r="F19" s="110"/>
      <c r="G19" s="110"/>
      <c r="H19" s="110"/>
      <c r="I19" s="110"/>
    </row>
    <row r="20" spans="1:9" ht="13.5" customHeight="1" x14ac:dyDescent="0.25">
      <c r="A20" s="53" t="str">
        <f>IF(Sortiranje!B53&lt;&gt;0,"Довољних ученика има "&amp;Sortiranje!B53&amp;"","Довољних ученика нема")</f>
        <v>Довољних ученика нема</v>
      </c>
    </row>
    <row r="21" spans="1:9" ht="75" customHeight="1" x14ac:dyDescent="0.25">
      <c r="A21" s="110" t="str">
        <f>Sortiranje!C53</f>
        <v/>
      </c>
      <c r="B21" s="110"/>
      <c r="C21" s="110"/>
      <c r="D21" s="110"/>
      <c r="E21" s="110"/>
      <c r="F21" s="110"/>
      <c r="G21" s="110"/>
      <c r="H21" s="110"/>
      <c r="I21" s="110"/>
    </row>
    <row r="22" spans="1:9" x14ac:dyDescent="0.25">
      <c r="A22" s="53" t="str">
        <f>IF(Neocenjeni!D79&lt;&gt;0,"Неоцењених ученика има "&amp;Neocenjeni!D79&amp;"","Неоцењених ученика нема")</f>
        <v>Неоцењених ученика нема</v>
      </c>
      <c r="E22" s="52"/>
    </row>
    <row r="23" spans="1:9" ht="93" customHeight="1" x14ac:dyDescent="0.25">
      <c r="A23" s="111" t="str">
        <f>Neocenjeni!A80</f>
        <v/>
      </c>
      <c r="B23" s="111"/>
      <c r="C23" s="111"/>
      <c r="D23" s="111"/>
      <c r="E23" s="111"/>
      <c r="F23" s="111"/>
      <c r="G23" s="111"/>
      <c r="H23" s="111"/>
      <c r="I23" s="111"/>
    </row>
    <row r="24" spans="1:9" ht="10.5" customHeight="1" x14ac:dyDescent="0.25">
      <c r="E24" s="52"/>
    </row>
    <row r="25" spans="1:9" x14ac:dyDescent="0.25">
      <c r="A25" s="53" t="str">
        <f>IF(Nedovoljni!D89&lt;&gt;0,"Недовољних ученика има "&amp;Nedovoljni!D89&amp;" и то:","Недовољних ученика нема")</f>
        <v>Недовољних ученика нема</v>
      </c>
    </row>
    <row r="26" spans="1:9" x14ac:dyDescent="0.25">
      <c r="A26" s="53" t="str">
        <f>IF(Nedovoljni!D91=0,"Ученика са једном недовољном нема","Ученика са једном недовољном има "&amp;Nedovoljni!D91&amp;"")</f>
        <v>Ученика са једном недовољном нема</v>
      </c>
    </row>
    <row r="27" spans="1:9" ht="93.75" customHeight="1" x14ac:dyDescent="0.25">
      <c r="A27" s="110" t="str">
        <f>Nedovoljni!A92</f>
        <v/>
      </c>
      <c r="B27" s="110"/>
      <c r="C27" s="110"/>
      <c r="D27" s="110"/>
      <c r="E27" s="110"/>
      <c r="F27" s="110"/>
      <c r="G27" s="110"/>
      <c r="H27" s="110"/>
      <c r="I27" s="110"/>
    </row>
    <row r="28" spans="1:9" x14ac:dyDescent="0.25">
      <c r="A28" s="53" t="str">
        <f>IF(Nedovoljni!D94=0,"Ученика са две недовољне нема","Ученика са две недовољне има "&amp;Nedovoljni!D94&amp;"")</f>
        <v>Ученика са две недовољне нема</v>
      </c>
    </row>
    <row r="29" spans="1:9" ht="93.75" customHeight="1" x14ac:dyDescent="0.25">
      <c r="A29" s="110" t="str">
        <f>Nedovoljni!A95</f>
        <v/>
      </c>
      <c r="B29" s="110"/>
      <c r="C29" s="110"/>
      <c r="D29" s="110"/>
      <c r="E29" s="110"/>
      <c r="F29" s="110"/>
      <c r="G29" s="110"/>
      <c r="H29" s="110"/>
      <c r="I29" s="110"/>
    </row>
    <row r="30" spans="1:9" x14ac:dyDescent="0.25">
      <c r="A30" s="53" t="str">
        <f>IF(Nedovoljni!D97=0,"Ученика са три недовољне нема","Ученика са три недовољне има "&amp;Nedovoljni!D97&amp;"")</f>
        <v>Ученика са три недовољне нема</v>
      </c>
    </row>
    <row r="31" spans="1:9" ht="75" customHeight="1" x14ac:dyDescent="0.25">
      <c r="A31" s="110" t="str">
        <f>Nedovoljni!A98</f>
        <v/>
      </c>
      <c r="B31" s="110"/>
      <c r="C31" s="110"/>
      <c r="D31" s="110"/>
      <c r="E31" s="110"/>
      <c r="F31" s="110"/>
      <c r="G31" s="110"/>
      <c r="H31" s="110"/>
      <c r="I31" s="110"/>
    </row>
    <row r="32" spans="1:9" x14ac:dyDescent="0.25">
      <c r="A32" s="53" t="str">
        <f>IF(Nedovoljni!D100=0,"Ученика са четири недовољне нема","Ученика са четири недовољне има "&amp;Nedovoljni!D100&amp;"")</f>
        <v>Ученика са четири недовољне нема</v>
      </c>
    </row>
    <row r="33" spans="1:9" ht="93.75" customHeight="1" x14ac:dyDescent="0.25">
      <c r="A33" s="111" t="str">
        <f>Nedovoljni!A101</f>
        <v/>
      </c>
      <c r="B33" s="111"/>
      <c r="C33" s="111"/>
      <c r="D33" s="111"/>
      <c r="E33" s="111"/>
      <c r="F33" s="111"/>
      <c r="G33" s="111"/>
      <c r="H33" s="111"/>
      <c r="I33" s="111"/>
    </row>
    <row r="34" spans="1:9" x14ac:dyDescent="0.25">
      <c r="A34" s="53" t="str">
        <f>IF(Nedovoljni!D103=0,"Ученика са пет и више недовољних нема","Ученика са пет и више недовољних има "&amp;Nedovoljni!D103&amp;"")</f>
        <v>Ученика са пет и више недовољних нема</v>
      </c>
    </row>
    <row r="35" spans="1:9" ht="115.5" customHeight="1" x14ac:dyDescent="0.25">
      <c r="A35" s="109" t="str">
        <f>Nedovoljni!A104</f>
        <v/>
      </c>
      <c r="B35" s="109"/>
      <c r="C35" s="109"/>
      <c r="D35" s="109"/>
      <c r="E35" s="109"/>
      <c r="F35" s="109"/>
      <c r="G35" s="109"/>
      <c r="H35" s="109"/>
      <c r="I35" s="109"/>
    </row>
    <row r="36" spans="1:9" ht="18.75" customHeight="1" x14ac:dyDescent="0.25">
      <c r="A36" s="55" t="s">
        <v>183</v>
      </c>
      <c r="B36" s="56"/>
      <c r="C36" s="56"/>
      <c r="D36" s="56"/>
      <c r="E36" s="56"/>
      <c r="F36" s="56"/>
      <c r="G36" s="56"/>
      <c r="H36" s="56"/>
      <c r="I36" s="56"/>
    </row>
    <row r="37" spans="1:9" ht="120" customHeight="1" x14ac:dyDescent="0.25">
      <c r="A37" s="109" t="str">
        <f>Nedovoljni!C86</f>
        <v/>
      </c>
      <c r="B37" s="109"/>
      <c r="C37" s="109"/>
      <c r="D37" s="109"/>
      <c r="E37" s="109"/>
      <c r="F37" s="109"/>
      <c r="G37" s="109"/>
      <c r="H37" s="109"/>
      <c r="I37" s="109"/>
    </row>
    <row r="38" spans="1:9" x14ac:dyDescent="0.25">
      <c r="A38" s="57"/>
      <c r="B38" s="57"/>
      <c r="C38" s="57"/>
      <c r="D38" s="57"/>
      <c r="E38" s="57"/>
      <c r="F38" s="57"/>
      <c r="G38" s="57"/>
      <c r="H38" s="57"/>
      <c r="I38" s="57"/>
    </row>
    <row r="39" spans="1:9" x14ac:dyDescent="0.25">
      <c r="A39" s="57"/>
      <c r="B39" s="57"/>
      <c r="C39" s="57"/>
      <c r="D39" s="57"/>
      <c r="E39" s="57"/>
      <c r="F39" s="57"/>
      <c r="G39" s="57"/>
      <c r="H39" s="57"/>
      <c r="I39" s="57"/>
    </row>
    <row r="40" spans="1:9" x14ac:dyDescent="0.25">
      <c r="A40" s="57"/>
      <c r="B40" s="57"/>
      <c r="C40" s="57"/>
      <c r="D40" s="57"/>
      <c r="E40" s="57"/>
      <c r="F40" s="57"/>
      <c r="G40" s="57"/>
      <c r="H40" s="57"/>
      <c r="I40" s="57"/>
    </row>
    <row r="41" spans="1:9" x14ac:dyDescent="0.25">
      <c r="A41" s="57"/>
      <c r="B41" s="57"/>
      <c r="C41" s="57"/>
      <c r="D41" s="57"/>
      <c r="E41" s="57"/>
      <c r="F41" s="57"/>
      <c r="G41" s="57"/>
      <c r="H41" s="57"/>
      <c r="I41" s="57"/>
    </row>
    <row r="42" spans="1:9" x14ac:dyDescent="0.25">
      <c r="A42" s="57" t="str">
        <f>IF(Oslobodjeni!A79=0,"Ученика који су ослобођени наставе физичког васпитања и изборног спорта нема","Ученика који су ослобођени наставе физичког васпитања и изборног спорта има "&amp;Oslobodjeni!A79&amp;"")</f>
        <v>Ученика који су ослобођени наставе физичког васпитања и изборног спорта нема</v>
      </c>
      <c r="B42" s="57"/>
      <c r="C42" s="57"/>
      <c r="D42" s="57"/>
      <c r="E42" s="57"/>
      <c r="F42" s="57"/>
      <c r="G42" s="57"/>
      <c r="H42" s="57"/>
      <c r="I42" s="57"/>
    </row>
    <row r="43" spans="1:9" ht="72" customHeight="1" x14ac:dyDescent="0.25">
      <c r="A43" s="111" t="str">
        <f>Oslobodjeni!A80</f>
        <v/>
      </c>
      <c r="B43" s="111"/>
      <c r="C43" s="111"/>
      <c r="D43" s="111"/>
      <c r="E43" s="111"/>
      <c r="F43" s="111"/>
      <c r="G43" s="111"/>
      <c r="H43" s="111"/>
      <c r="I43" s="111"/>
    </row>
    <row r="44" spans="1:9" x14ac:dyDescent="0.25">
      <c r="A44" s="57"/>
      <c r="B44" s="57"/>
      <c r="D44" s="57"/>
      <c r="E44" s="57"/>
      <c r="F44" s="57"/>
      <c r="G44" s="57"/>
      <c r="H44" s="57"/>
      <c r="I44" s="57"/>
    </row>
    <row r="45" spans="1:9" ht="15" customHeight="1" x14ac:dyDescent="0.25">
      <c r="A45" s="57" t="s">
        <v>188</v>
      </c>
      <c r="B45" s="57"/>
      <c r="E45" s="57"/>
      <c r="F45" s="57"/>
      <c r="G45" s="57"/>
      <c r="H45" s="57"/>
      <c r="I45" s="57"/>
    </row>
    <row r="46" spans="1:9" ht="8.25" customHeight="1" x14ac:dyDescent="0.25">
      <c r="A46" s="57"/>
      <c r="B46" s="57"/>
      <c r="D46" s="57"/>
      <c r="E46" s="57"/>
      <c r="F46" s="57"/>
      <c r="G46" s="57"/>
      <c r="H46" s="57"/>
      <c r="I46" s="57"/>
    </row>
    <row r="47" spans="1:9" x14ac:dyDescent="0.25">
      <c r="A47" s="57" t="str">
        <f>IF(Vladanje!B42=0,"Ученика који имају примерно владање нема","Ученика који имају примерно владање има "&amp;Vladanje!B42&amp;"")</f>
        <v>Ученика који имају примерно владање нема</v>
      </c>
      <c r="B47" s="57"/>
      <c r="C47" s="57"/>
      <c r="D47" s="57"/>
      <c r="E47" s="57"/>
      <c r="F47" s="57"/>
      <c r="G47" s="57"/>
      <c r="H47" s="57"/>
      <c r="I47" s="57"/>
    </row>
    <row r="48" spans="1:9" x14ac:dyDescent="0.25">
      <c r="B48" s="57"/>
      <c r="C48" s="57"/>
      <c r="D48" s="57"/>
      <c r="E48" s="57"/>
      <c r="F48" s="57"/>
      <c r="G48" s="57"/>
      <c r="H48" s="57"/>
      <c r="I48" s="57"/>
    </row>
    <row r="49" spans="1:9" x14ac:dyDescent="0.25">
      <c r="A49" s="57" t="str">
        <f>IF(Vladanje!C57=0,"Ученика са смањеном оценом из владања нема","Ученика са смањеном оценом из владања има "&amp;Vladanje!C57&amp;"")</f>
        <v>Ученика са смањеном оценом из владања нема</v>
      </c>
      <c r="B49" s="57"/>
      <c r="C49" s="57"/>
      <c r="D49" s="57"/>
      <c r="E49" s="57"/>
      <c r="F49" s="57"/>
      <c r="G49" s="57"/>
      <c r="H49" s="57"/>
      <c r="I49" s="57"/>
    </row>
    <row r="50" spans="1:9" ht="75" customHeight="1" x14ac:dyDescent="0.25">
      <c r="A50" s="109" t="str">
        <f>Vladanje!A58</f>
        <v/>
      </c>
      <c r="B50" s="109"/>
      <c r="C50" s="109"/>
      <c r="D50" s="109"/>
      <c r="E50" s="109"/>
      <c r="F50" s="109"/>
      <c r="G50" s="109"/>
      <c r="H50" s="109"/>
      <c r="I50" s="109"/>
    </row>
    <row r="51" spans="1:9" x14ac:dyDescent="0.25">
      <c r="A51" s="57"/>
      <c r="B51" s="57"/>
      <c r="C51" s="57"/>
      <c r="D51" s="57"/>
      <c r="E51" s="57"/>
      <c r="F51" s="57"/>
      <c r="G51" s="57"/>
      <c r="H51" s="57"/>
      <c r="I51" s="57"/>
    </row>
    <row r="52" spans="1:9" x14ac:dyDescent="0.25">
      <c r="A52" s="53" t="str">
        <f>IF(Vladanje!B45=0,"Ученика са врло добрим владањем нема","Ученика са врло добрим владањем има "&amp;Vladanje!B45&amp;"")</f>
        <v>Ученика са врло добрим владањем нема</v>
      </c>
    </row>
    <row r="53" spans="1:9" ht="67.5" customHeight="1" x14ac:dyDescent="0.25">
      <c r="A53" s="111" t="str">
        <f>Vladanje!A46</f>
        <v/>
      </c>
      <c r="B53" s="111"/>
      <c r="C53" s="111"/>
      <c r="D53" s="111"/>
      <c r="E53" s="111"/>
      <c r="F53" s="111"/>
      <c r="G53" s="111"/>
      <c r="H53" s="111"/>
      <c r="I53" s="111"/>
    </row>
    <row r="55" spans="1:9" x14ac:dyDescent="0.25">
      <c r="A55" s="53" t="str">
        <f>IF(Vladanje!B48=0,"Ученика са добрим владањем нема","Ученика са добрим владањем има "&amp;Vladanje!B48&amp;"")</f>
        <v>Ученика са добрим владањем нема</v>
      </c>
    </row>
    <row r="56" spans="1:9" ht="75" customHeight="1" x14ac:dyDescent="0.25">
      <c r="A56" s="111" t="str">
        <f>Vladanje!A49</f>
        <v/>
      </c>
      <c r="B56" s="111"/>
      <c r="C56" s="111"/>
      <c r="D56" s="111"/>
      <c r="E56" s="111"/>
      <c r="F56" s="111"/>
      <c r="G56" s="111"/>
      <c r="H56" s="111"/>
      <c r="I56" s="111"/>
    </row>
    <row r="58" spans="1:9" x14ac:dyDescent="0.25">
      <c r="A58" s="53" t="str">
        <f>IF(Vladanje!B51=0,"Ученика са задовољавајућим владањем нема","Ученика са задовољавајућим владањем има "&amp;Vladanje!B51&amp;"")</f>
        <v>Ученика са задовољавајућим владањем нема</v>
      </c>
    </row>
    <row r="59" spans="1:9" ht="75" customHeight="1" x14ac:dyDescent="0.25">
      <c r="A59" s="111" t="str">
        <f>Vladanje!A52</f>
        <v/>
      </c>
      <c r="B59" s="111"/>
      <c r="C59" s="111"/>
      <c r="D59" s="111"/>
      <c r="E59" s="111"/>
      <c r="F59" s="111"/>
      <c r="G59" s="111"/>
      <c r="H59" s="111"/>
      <c r="I59" s="111"/>
    </row>
    <row r="61" spans="1:9" x14ac:dyDescent="0.25">
      <c r="A61" s="53" t="str">
        <f>IF(Vladanje!B54=0,"Ученика са незадовољавајућим владањем нема","Ученика са незадовољавајућим владањем има "&amp;Vladanje!B54&amp;"")</f>
        <v>Ученика са незадовољавајућим владањем нема</v>
      </c>
    </row>
    <row r="62" spans="1:9" ht="75" customHeight="1" x14ac:dyDescent="0.25">
      <c r="A62" s="111" t="str">
        <f>Vladanje!A55</f>
        <v/>
      </c>
      <c r="B62" s="111"/>
      <c r="C62" s="111"/>
      <c r="D62" s="111"/>
      <c r="E62" s="111"/>
      <c r="F62" s="111"/>
      <c r="G62" s="111"/>
      <c r="H62" s="111"/>
      <c r="I62" s="111"/>
    </row>
    <row r="63" spans="1:9" x14ac:dyDescent="0.25">
      <c r="E63" s="52"/>
    </row>
    <row r="64" spans="1:9" x14ac:dyDescent="0.25">
      <c r="E64" s="52"/>
    </row>
    <row r="65" spans="1:9" x14ac:dyDescent="0.25">
      <c r="E65" s="52"/>
    </row>
    <row r="66" spans="1:9" x14ac:dyDescent="0.25">
      <c r="E66" s="52"/>
    </row>
    <row r="67" spans="1:9" x14ac:dyDescent="0.25">
      <c r="E67" s="52"/>
    </row>
    <row r="68" spans="1:9" x14ac:dyDescent="0.25">
      <c r="A68" s="53" t="s">
        <v>187</v>
      </c>
      <c r="E68" s="58"/>
    </row>
    <row r="69" spans="1:9" x14ac:dyDescent="0.25">
      <c r="A69" s="53" t="str">
        <f>IF(Izostajanje!B43=0,"Ученика без изостанака нема","Ученика без изостанака има "&amp;Izostajanje!B43&amp;"")</f>
        <v>Ученика без изостанака нема</v>
      </c>
    </row>
    <row r="70" spans="1:9" ht="63.75" customHeight="1" x14ac:dyDescent="0.25">
      <c r="A70" s="112" t="str">
        <f>Izostajanje!A44</f>
        <v/>
      </c>
      <c r="B70" s="112"/>
      <c r="C70" s="112"/>
      <c r="D70" s="112"/>
      <c r="E70" s="112"/>
      <c r="F70" s="112"/>
      <c r="G70" s="112"/>
      <c r="H70" s="112"/>
      <c r="I70" s="112"/>
    </row>
    <row r="72" spans="1:9" x14ac:dyDescent="0.25">
      <c r="A72" s="53" t="s">
        <v>184</v>
      </c>
    </row>
    <row r="73" spans="1:9" x14ac:dyDescent="0.25">
      <c r="A73" s="53" t="str">
        <f>IF(Izostajanje!B46=0,"Ученика који имају до 25 изостанака нема","Ученика који имају до 25 изостанака има "&amp;Izostajanje!B46&amp;"")</f>
        <v>Ученика који имају до 25 изостанака нема</v>
      </c>
    </row>
    <row r="74" spans="1:9" ht="60" customHeight="1" x14ac:dyDescent="0.25">
      <c r="A74" s="112" t="str">
        <f>Izostajanje!A47</f>
        <v/>
      </c>
      <c r="B74" s="112"/>
      <c r="C74" s="112"/>
      <c r="D74" s="112"/>
      <c r="E74" s="112"/>
      <c r="F74" s="112"/>
      <c r="G74" s="112"/>
      <c r="H74" s="112"/>
      <c r="I74" s="112"/>
    </row>
    <row r="75" spans="1:9" x14ac:dyDescent="0.25">
      <c r="A75" s="53" t="str">
        <f>IF(Izostajanje!B49=0,"Ученика који имају више од 25 изостанака а мање од 1/3 нема","Ученика који имају више од 25 изостанака а мање од 1/3 има "&amp;Izostajanje!B49&amp;"")</f>
        <v>Ученика који имају више од 25 изостанака а мање од 1/3 нема</v>
      </c>
    </row>
    <row r="76" spans="1:9" ht="60" customHeight="1" x14ac:dyDescent="0.25">
      <c r="A76" s="112" t="str">
        <f>Izostajanje!A50</f>
        <v/>
      </c>
      <c r="B76" s="112"/>
      <c r="C76" s="112"/>
      <c r="D76" s="112"/>
      <c r="E76" s="112"/>
      <c r="F76" s="112"/>
      <c r="G76" s="112"/>
      <c r="H76" s="112"/>
      <c r="I76" s="112"/>
    </row>
    <row r="77" spans="1:9" x14ac:dyDescent="0.25">
      <c r="A77" s="53" t="str">
        <f>IF(Izostajanje!B52=0,"Ученика који имају више од 1/3 изостанака нема","Ученика који имају више од 1/3 изостанака има "&amp;Izostajanje!B52&amp;"")</f>
        <v>Ученика који имају више од 1/3 изостанака нема</v>
      </c>
    </row>
    <row r="78" spans="1:9" ht="60" customHeight="1" x14ac:dyDescent="0.25">
      <c r="A78" s="112" t="str">
        <f>Izostajanje!A53</f>
        <v/>
      </c>
      <c r="B78" s="112"/>
      <c r="C78" s="112"/>
      <c r="D78" s="112"/>
      <c r="E78" s="112"/>
      <c r="F78" s="112"/>
      <c r="G78" s="112"/>
      <c r="H78" s="112"/>
      <c r="I78" s="112"/>
    </row>
    <row r="80" spans="1:9" x14ac:dyDescent="0.25">
      <c r="A80" s="53" t="s">
        <v>185</v>
      </c>
    </row>
    <row r="81" spans="1:9" x14ac:dyDescent="0.25">
      <c r="A81" s="53" t="str">
        <f>IF(Izostajanje!B56=0,"Ученика који имају до 8 неоправданих изостанака нема","Ученика који имају до 8 неоправданих изостанака има "&amp;Izostajanje!B56&amp;"")</f>
        <v>Ученика који имају до 8 неоправданих изостанака нема</v>
      </c>
    </row>
    <row r="82" spans="1:9" ht="60" customHeight="1" x14ac:dyDescent="0.25">
      <c r="A82" s="112" t="str">
        <f>Izostajanje!A57</f>
        <v/>
      </c>
      <c r="B82" s="112"/>
      <c r="C82" s="112"/>
      <c r="D82" s="112"/>
      <c r="E82" s="112"/>
      <c r="F82" s="112"/>
      <c r="G82" s="112"/>
      <c r="H82" s="112"/>
      <c r="I82" s="112"/>
    </row>
    <row r="83" spans="1:9" ht="15.75" customHeight="1" x14ac:dyDescent="0.25">
      <c r="A83" s="53" t="str">
        <f>IF(Izostajanje!B59=0,"Ученика који имају од 8 до 17 неоправданих изостанака нема","Ученика који имају од 8 до 17 неоправданих изостанака има "&amp;Izostajanje!B59&amp;"")</f>
        <v>Ученика који имају од 8 до 17 неоправданих изостанака нема</v>
      </c>
    </row>
    <row r="84" spans="1:9" ht="60" customHeight="1" x14ac:dyDescent="0.25">
      <c r="A84" s="112" t="str">
        <f>Izostajanje!A60</f>
        <v/>
      </c>
      <c r="B84" s="112"/>
      <c r="C84" s="112"/>
      <c r="D84" s="112"/>
      <c r="E84" s="112"/>
      <c r="F84" s="112"/>
      <c r="G84" s="112"/>
      <c r="H84" s="112"/>
      <c r="I84" s="112"/>
    </row>
    <row r="85" spans="1:9" x14ac:dyDescent="0.25">
      <c r="A85" s="53" t="str">
        <f>IF(Izostajanje!B62=0,"Ученика који имају од 18 до 24 неоправданих изостанака нема","Ученика који имају од 18 до 24 неоправданих изостанака има "&amp;Izostajanje!B61&amp;"")</f>
        <v>Ученика који имају од 18 до 24 неоправданих изостанака нема</v>
      </c>
    </row>
    <row r="86" spans="1:9" ht="60" customHeight="1" x14ac:dyDescent="0.25">
      <c r="A86" s="112" t="str">
        <f>Izostajanje!A63</f>
        <v/>
      </c>
      <c r="B86" s="112"/>
      <c r="C86" s="112"/>
      <c r="D86" s="112"/>
      <c r="E86" s="112"/>
      <c r="F86" s="112"/>
      <c r="G86" s="112"/>
      <c r="H86" s="112"/>
      <c r="I86" s="112"/>
    </row>
    <row r="87" spans="1:9" x14ac:dyDescent="0.25">
      <c r="A87" s="53" t="str">
        <f>IF(Izostajanje!B65=0,"Ученика који имају преко 25 неоправданих изостанака нема","Ученика који имају преко 25 неоправданих изостанака има "&amp;Izostajanje!B65&amp;"")</f>
        <v>Ученика који имају преко 25 неоправданих изостанака нема</v>
      </c>
    </row>
    <row r="88" spans="1:9" ht="60" customHeight="1" x14ac:dyDescent="0.25">
      <c r="A88" s="112" t="str">
        <f>Izostajanje!A66</f>
        <v/>
      </c>
      <c r="B88" s="112"/>
      <c r="C88" s="112"/>
      <c r="D88" s="112"/>
      <c r="E88" s="112"/>
      <c r="F88" s="112"/>
      <c r="G88" s="112"/>
      <c r="H88" s="112"/>
      <c r="I88" s="112"/>
    </row>
    <row r="89" spans="1:9" x14ac:dyDescent="0.25">
      <c r="E89" s="64" t="s">
        <v>36</v>
      </c>
    </row>
  </sheetData>
  <sheetProtection password="EBEA" sheet="1" objects="1" scenarios="1"/>
  <mergeCells count="26">
    <mergeCell ref="A88:I88"/>
    <mergeCell ref="A59:I59"/>
    <mergeCell ref="A62:I62"/>
    <mergeCell ref="A37:I37"/>
    <mergeCell ref="A43:I43"/>
    <mergeCell ref="A50:I50"/>
    <mergeCell ref="A53:I53"/>
    <mergeCell ref="A56:I56"/>
    <mergeCell ref="A84:I84"/>
    <mergeCell ref="A70:I70"/>
    <mergeCell ref="A74:I74"/>
    <mergeCell ref="A76:I76"/>
    <mergeCell ref="A78:I78"/>
    <mergeCell ref="A82:I82"/>
    <mergeCell ref="A86:I86"/>
    <mergeCell ref="A13:I13"/>
    <mergeCell ref="A15:I15"/>
    <mergeCell ref="A17:I17"/>
    <mergeCell ref="A19:I19"/>
    <mergeCell ref="A23:I23"/>
    <mergeCell ref="A35:I35"/>
    <mergeCell ref="A31:I31"/>
    <mergeCell ref="A29:I29"/>
    <mergeCell ref="A27:I27"/>
    <mergeCell ref="A21:I21"/>
    <mergeCell ref="A33:I33"/>
  </mergeCells>
  <hyperlinks>
    <hyperlink ref="E89" r:id="rId1" tooltip="Ako ima predloga, sugestija, kritika...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2"/>
  <sheetViews>
    <sheetView showGridLines="0" showRowColHeaders="0" workbookViewId="0">
      <selection sqref="A1:D2"/>
    </sheetView>
  </sheetViews>
  <sheetFormatPr defaultRowHeight="15" x14ac:dyDescent="0.2"/>
  <cols>
    <col min="1" max="4" width="9" style="34"/>
    <col min="5" max="18" width="5.125" style="34" customWidth="1"/>
    <col min="19" max="23" width="4.375" style="34" customWidth="1"/>
    <col min="24" max="37" width="5" style="34" customWidth="1"/>
    <col min="38" max="16384" width="9" style="34"/>
  </cols>
  <sheetData>
    <row r="1" spans="1:31" s="15" customFormat="1" ht="12.75" customHeight="1" x14ac:dyDescent="0.2">
      <c r="A1" s="113" t="s">
        <v>37</v>
      </c>
      <c r="B1" s="114"/>
      <c r="C1" s="114"/>
      <c r="D1" s="115"/>
      <c r="E1" s="119" t="s">
        <v>38</v>
      </c>
      <c r="F1" s="119"/>
      <c r="G1" s="119" t="s">
        <v>39</v>
      </c>
      <c r="H1" s="119"/>
      <c r="I1" s="119" t="s">
        <v>5</v>
      </c>
      <c r="J1" s="119"/>
      <c r="K1" s="121" t="s">
        <v>40</v>
      </c>
      <c r="L1" s="121"/>
      <c r="M1" s="119" t="s">
        <v>41</v>
      </c>
      <c r="N1" s="119"/>
      <c r="O1" s="119" t="s">
        <v>42</v>
      </c>
      <c r="P1" s="119"/>
      <c r="Q1" s="119" t="s">
        <v>43</v>
      </c>
      <c r="R1" s="119"/>
      <c r="S1" s="119" t="s">
        <v>44</v>
      </c>
      <c r="T1" s="119"/>
      <c r="U1" s="119" t="s">
        <v>30</v>
      </c>
      <c r="V1" s="119"/>
      <c r="W1" s="119"/>
    </row>
    <row r="2" spans="1:31" s="15" customFormat="1" ht="12.75" customHeight="1" x14ac:dyDescent="0.2">
      <c r="A2" s="116"/>
      <c r="B2" s="117"/>
      <c r="C2" s="117"/>
      <c r="D2" s="118"/>
      <c r="E2" s="120"/>
      <c r="F2" s="120"/>
      <c r="G2" s="120"/>
      <c r="H2" s="120"/>
      <c r="I2" s="120"/>
      <c r="J2" s="120"/>
      <c r="K2" s="122"/>
      <c r="L2" s="122"/>
      <c r="M2" s="120"/>
      <c r="N2" s="120"/>
      <c r="O2" s="120"/>
      <c r="P2" s="120"/>
      <c r="Q2" s="120"/>
      <c r="R2" s="120"/>
      <c r="S2" s="120"/>
      <c r="T2" s="120"/>
      <c r="U2" s="119"/>
      <c r="V2" s="119"/>
      <c r="W2" s="119"/>
    </row>
    <row r="3" spans="1:31" s="15" customFormat="1" ht="15" customHeight="1" x14ac:dyDescent="0.2">
      <c r="A3" s="129" t="str">
        <f>Ocene!D5</f>
        <v>Српски језик</v>
      </c>
      <c r="B3" s="130"/>
      <c r="C3" s="130"/>
      <c r="D3" s="131"/>
      <c r="E3" s="123">
        <f>COUNTIF(Ocene!D$6:D$41,5)</f>
        <v>0</v>
      </c>
      <c r="F3" s="123"/>
      <c r="G3" s="123">
        <f>COUNTIF(Ocene!D$6:D$41,4)</f>
        <v>0</v>
      </c>
      <c r="H3" s="123"/>
      <c r="I3" s="123">
        <f>COUNTIF(Ocene!D$6:D$41,3)</f>
        <v>0</v>
      </c>
      <c r="J3" s="123"/>
      <c r="K3" s="123">
        <f>COUNTIF(Ocene!D$6:D$41,2)</f>
        <v>0</v>
      </c>
      <c r="L3" s="123"/>
      <c r="M3" s="123">
        <f t="shared" ref="M3:M30" si="0">SUM(E3,G3,I3,K3)</f>
        <v>0</v>
      </c>
      <c r="N3" s="123"/>
      <c r="O3" s="123">
        <f>COUNTIF(Ocene!D$6:D$41,1)</f>
        <v>0</v>
      </c>
      <c r="P3" s="123"/>
      <c r="Q3" s="123">
        <f>COUNTIF(Ocene!D$6:D$41,"н")</f>
        <v>0</v>
      </c>
      <c r="R3" s="123"/>
      <c r="S3" s="123">
        <f t="shared" ref="S3:S29" si="1">SUM(M3,O3,Q3)</f>
        <v>0</v>
      </c>
      <c r="T3" s="123"/>
      <c r="U3" s="124" t="str">
        <f>IF(ISERROR(AVERAGE(Ocene!D$6:D$41)),"",(AVERAGE(Ocene!D$6:D$41)))</f>
        <v/>
      </c>
      <c r="V3" s="125"/>
      <c r="W3" s="125"/>
    </row>
    <row r="4" spans="1:31" s="15" customFormat="1" ht="15" customHeight="1" x14ac:dyDescent="0.2">
      <c r="A4" s="129" t="str">
        <f>Ocene!E5</f>
        <v/>
      </c>
      <c r="B4" s="130"/>
      <c r="C4" s="130"/>
      <c r="D4" s="131"/>
      <c r="E4" s="123">
        <f>COUNTIF(Ocene!E$6:E$41,5)</f>
        <v>0</v>
      </c>
      <c r="F4" s="123"/>
      <c r="G4" s="123">
        <f>COUNTIF(Ocene!E$6:E$41,4)</f>
        <v>0</v>
      </c>
      <c r="H4" s="123"/>
      <c r="I4" s="123">
        <f>COUNTIF(Ocene!E$6:E$41,3)</f>
        <v>0</v>
      </c>
      <c r="J4" s="123"/>
      <c r="K4" s="123">
        <f>COUNTIF(Ocene!E$6:E$41,2)</f>
        <v>0</v>
      </c>
      <c r="L4" s="123"/>
      <c r="M4" s="123">
        <f t="shared" si="0"/>
        <v>0</v>
      </c>
      <c r="N4" s="123"/>
      <c r="O4" s="123">
        <f>COUNTIF(Ocene!E$6:E$41,1)</f>
        <v>0</v>
      </c>
      <c r="P4" s="123"/>
      <c r="Q4" s="123">
        <f>COUNTIF(Ocene!E$6:E$41,"Н")</f>
        <v>0</v>
      </c>
      <c r="R4" s="123"/>
      <c r="S4" s="123">
        <f t="shared" si="1"/>
        <v>0</v>
      </c>
      <c r="T4" s="123"/>
      <c r="U4" s="124" t="str">
        <f>IF(ISERROR(AVERAGE(Ocene!E$6:E$41)),"",(AVERAGE(Ocene!E$6:E$41)))</f>
        <v/>
      </c>
      <c r="V4" s="125"/>
      <c r="W4" s="125"/>
      <c r="Y4" s="123" t="s">
        <v>27</v>
      </c>
      <c r="Z4" s="123"/>
      <c r="AA4" s="123"/>
      <c r="AB4" s="123"/>
      <c r="AC4" s="123"/>
      <c r="AD4" s="123"/>
      <c r="AE4" s="123"/>
    </row>
    <row r="5" spans="1:31" s="15" customFormat="1" ht="15" customHeight="1" x14ac:dyDescent="0.2">
      <c r="A5" s="129" t="str">
        <f>Ocene!F5</f>
        <v>Енглески језик</v>
      </c>
      <c r="B5" s="130"/>
      <c r="C5" s="130"/>
      <c r="D5" s="131"/>
      <c r="E5" s="123">
        <f>COUNTIF(Ocene!F$6:F$41,5)</f>
        <v>0</v>
      </c>
      <c r="F5" s="123"/>
      <c r="G5" s="123">
        <f>COUNTIF(Ocene!F$6:F$41,4)</f>
        <v>0</v>
      </c>
      <c r="H5" s="123"/>
      <c r="I5" s="123">
        <f>COUNTIF(Ocene!F$6:F$41,3)</f>
        <v>0</v>
      </c>
      <c r="J5" s="123"/>
      <c r="K5" s="123">
        <f>COUNTIF(Ocene!F$6:F$41,2)</f>
        <v>0</v>
      </c>
      <c r="L5" s="123"/>
      <c r="M5" s="123">
        <f t="shared" si="0"/>
        <v>0</v>
      </c>
      <c r="N5" s="123"/>
      <c r="O5" s="123">
        <f>COUNTIF(Ocene!F$6:F$41,1)</f>
        <v>0</v>
      </c>
      <c r="P5" s="123"/>
      <c r="Q5" s="123">
        <f>COUNTIF(Ocene!F$6:F$41,"Н")</f>
        <v>0</v>
      </c>
      <c r="R5" s="123"/>
      <c r="S5" s="123">
        <f t="shared" si="1"/>
        <v>0</v>
      </c>
      <c r="T5" s="123"/>
      <c r="U5" s="124" t="str">
        <f>IF(ISERROR(AVERAGE(Ocene!F$6:F$41)),"",(AVERAGE(Ocene!F$6:F$41)))</f>
        <v/>
      </c>
      <c r="V5" s="125"/>
      <c r="W5" s="125"/>
      <c r="Y5" s="123" t="s">
        <v>1</v>
      </c>
      <c r="Z5" s="123"/>
      <c r="AA5" s="123"/>
      <c r="AB5" s="123"/>
      <c r="AC5" s="123">
        <f>COUNTIF(Ocene!Q$6:Q$41,"И")</f>
        <v>0</v>
      </c>
      <c r="AD5" s="123"/>
      <c r="AE5" s="123"/>
    </row>
    <row r="6" spans="1:31" s="15" customFormat="1" ht="15" customHeight="1" x14ac:dyDescent="0.2">
      <c r="A6" s="129" t="str">
        <f>Ocene!G5</f>
        <v>Ликовна култура</v>
      </c>
      <c r="B6" s="130"/>
      <c r="C6" s="130"/>
      <c r="D6" s="131"/>
      <c r="E6" s="123">
        <f>COUNTIF(Ocene!G$6:G$41,5)</f>
        <v>0</v>
      </c>
      <c r="F6" s="123"/>
      <c r="G6" s="123">
        <f>COUNTIF(Ocene!G$6:G$41,4)</f>
        <v>0</v>
      </c>
      <c r="H6" s="123"/>
      <c r="I6" s="123">
        <f>COUNTIF(Ocene!G$6:G$41,3)</f>
        <v>0</v>
      </c>
      <c r="J6" s="123"/>
      <c r="K6" s="123">
        <f>COUNTIF(Ocene!G$6:G$41,2)</f>
        <v>0</v>
      </c>
      <c r="L6" s="123"/>
      <c r="M6" s="123">
        <f t="shared" si="0"/>
        <v>0</v>
      </c>
      <c r="N6" s="123"/>
      <c r="O6" s="123">
        <f>COUNTIF(Ocene!G$6:G$41,1)</f>
        <v>0</v>
      </c>
      <c r="P6" s="123"/>
      <c r="Q6" s="123">
        <f>COUNTIF(Ocene!G$6:G$41,"Н")</f>
        <v>0</v>
      </c>
      <c r="R6" s="123"/>
      <c r="S6" s="123">
        <f t="shared" si="1"/>
        <v>0</v>
      </c>
      <c r="T6" s="123"/>
      <c r="U6" s="124" t="str">
        <f>IF(ISERROR(AVERAGE(Ocene!G$6:G$41)),"",(AVERAGE(Ocene!G$6:G$41)))</f>
        <v/>
      </c>
      <c r="V6" s="125"/>
      <c r="W6" s="125"/>
      <c r="Y6" s="123" t="s">
        <v>5</v>
      </c>
      <c r="Z6" s="123"/>
      <c r="AA6" s="123"/>
      <c r="AB6" s="123"/>
      <c r="AC6" s="123">
        <f>COUNTIF(Ocene!Q$6:Q$41,"Д")</f>
        <v>0</v>
      </c>
      <c r="AD6" s="123"/>
      <c r="AE6" s="123"/>
    </row>
    <row r="7" spans="1:31" s="15" customFormat="1" ht="15" customHeight="1" x14ac:dyDescent="0.2">
      <c r="A7" s="129" t="str">
        <f>Ocene!H5</f>
        <v>Музичка култура</v>
      </c>
      <c r="B7" s="130"/>
      <c r="C7" s="130"/>
      <c r="D7" s="131"/>
      <c r="E7" s="123">
        <f>COUNTIF(Ocene!H$6:H$41,5)</f>
        <v>0</v>
      </c>
      <c r="F7" s="123"/>
      <c r="G7" s="123">
        <f>COUNTIF(Ocene!H$6:H$41,4)</f>
        <v>0</v>
      </c>
      <c r="H7" s="123"/>
      <c r="I7" s="123">
        <f>COUNTIF(Ocene!H$6:H$41,3)</f>
        <v>0</v>
      </c>
      <c r="J7" s="123"/>
      <c r="K7" s="123">
        <f>COUNTIF(Ocene!H$6:H$41,2)</f>
        <v>0</v>
      </c>
      <c r="L7" s="123"/>
      <c r="M7" s="123">
        <f t="shared" si="0"/>
        <v>0</v>
      </c>
      <c r="N7" s="123"/>
      <c r="O7" s="123">
        <f>COUNTIF(Ocene!H$6:H$41,1)</f>
        <v>0</v>
      </c>
      <c r="P7" s="123"/>
      <c r="Q7" s="123">
        <f>COUNTIF(Ocene!H$6:H$41,"Н")</f>
        <v>0</v>
      </c>
      <c r="R7" s="123"/>
      <c r="S7" s="123">
        <f t="shared" si="1"/>
        <v>0</v>
      </c>
      <c r="T7" s="123"/>
      <c r="U7" s="124" t="str">
        <f>IF(ISERROR(AVERAGE(Ocene!H$6:H$41)),"",(AVERAGE(Ocene!H$6:H$41)))</f>
        <v/>
      </c>
      <c r="V7" s="125"/>
      <c r="W7" s="125"/>
      <c r="Y7" s="123" t="s">
        <v>9</v>
      </c>
      <c r="Z7" s="123"/>
      <c r="AA7" s="123"/>
      <c r="AB7" s="123"/>
      <c r="AC7" s="123">
        <f>COUNTIF(Ocene!Q$6:Q$41,"З")</f>
        <v>0</v>
      </c>
      <c r="AD7" s="123"/>
      <c r="AE7" s="123"/>
    </row>
    <row r="8" spans="1:31" s="15" customFormat="1" ht="15" customHeight="1" x14ac:dyDescent="0.2">
      <c r="A8" s="129" t="str">
        <f>Ocene!I5</f>
        <v>Историја</v>
      </c>
      <c r="B8" s="130"/>
      <c r="C8" s="130"/>
      <c r="D8" s="131"/>
      <c r="E8" s="123">
        <f>COUNTIF(Ocene!I$6:I$41,5)</f>
        <v>0</v>
      </c>
      <c r="F8" s="123"/>
      <c r="G8" s="123">
        <f>COUNTIF(Ocene!I$6:I$41,4)</f>
        <v>0</v>
      </c>
      <c r="H8" s="123"/>
      <c r="I8" s="123">
        <f>COUNTIF(Ocene!I$6:I$41,3)</f>
        <v>0</v>
      </c>
      <c r="J8" s="123"/>
      <c r="K8" s="123">
        <f>COUNTIF(Ocene!I$6:I$41,2)</f>
        <v>0</v>
      </c>
      <c r="L8" s="123"/>
      <c r="M8" s="123">
        <f t="shared" si="0"/>
        <v>0</v>
      </c>
      <c r="N8" s="123"/>
      <c r="O8" s="123">
        <f>COUNTIF(Ocene!I$6:I$41,1)</f>
        <v>0</v>
      </c>
      <c r="P8" s="123"/>
      <c r="Q8" s="123">
        <f>COUNTIF(Ocene!I$6:I$41,"Н")</f>
        <v>0</v>
      </c>
      <c r="R8" s="123"/>
      <c r="S8" s="123">
        <f t="shared" si="1"/>
        <v>0</v>
      </c>
      <c r="T8" s="123"/>
      <c r="U8" s="124" t="str">
        <f>IF(ISERROR(AVERAGE(Ocene!I$6:I$41)),"",(AVERAGE(Ocene!I$6:I$41)))</f>
        <v/>
      </c>
      <c r="V8" s="125"/>
      <c r="W8" s="125"/>
      <c r="Y8" s="123" t="s">
        <v>45</v>
      </c>
      <c r="Z8" s="123"/>
      <c r="AA8" s="123"/>
      <c r="AB8" s="123"/>
      <c r="AC8" s="123">
        <f>SUM(AC5:AE7)</f>
        <v>0</v>
      </c>
      <c r="AD8" s="125"/>
      <c r="AE8" s="125"/>
    </row>
    <row r="9" spans="1:31" s="15" customFormat="1" ht="15" customHeight="1" x14ac:dyDescent="0.2">
      <c r="A9" s="129" t="str">
        <f>Ocene!J5</f>
        <v>Географија</v>
      </c>
      <c r="B9" s="130"/>
      <c r="C9" s="130"/>
      <c r="D9" s="131"/>
      <c r="E9" s="123">
        <f>COUNTIF(Ocene!J$6:J$41,5)</f>
        <v>0</v>
      </c>
      <c r="F9" s="123"/>
      <c r="G9" s="123">
        <f>COUNTIF(Ocene!J$6:J$41,4)</f>
        <v>0</v>
      </c>
      <c r="H9" s="123"/>
      <c r="I9" s="123">
        <f>COUNTIF(Ocene!J$6:J$41,3)</f>
        <v>0</v>
      </c>
      <c r="J9" s="123"/>
      <c r="K9" s="123">
        <f>COUNTIF(Ocene!J$6:J$41,2)</f>
        <v>0</v>
      </c>
      <c r="L9" s="123"/>
      <c r="M9" s="123">
        <f t="shared" si="0"/>
        <v>0</v>
      </c>
      <c r="N9" s="123"/>
      <c r="O9" s="123">
        <f>COUNTIF(Ocene!J$6:J$41,1)</f>
        <v>0</v>
      </c>
      <c r="P9" s="123"/>
      <c r="Q9" s="123">
        <f>COUNTIF(Ocene!J$6:J$41,"Н")</f>
        <v>0</v>
      </c>
      <c r="R9" s="123"/>
      <c r="S9" s="123">
        <f t="shared" si="1"/>
        <v>0</v>
      </c>
      <c r="T9" s="123"/>
      <c r="U9" s="124" t="str">
        <f>IF(ISERROR(AVERAGE(Ocene!J$6:J$41)),"",(AVERAGE(Ocene!J$6:J$41)))</f>
        <v/>
      </c>
      <c r="V9" s="125"/>
      <c r="W9" s="125"/>
    </row>
    <row r="10" spans="1:31" s="15" customFormat="1" ht="15" customHeight="1" x14ac:dyDescent="0.2">
      <c r="A10" s="129" t="str">
        <f>Ocene!K5</f>
        <v>Физика</v>
      </c>
      <c r="B10" s="130"/>
      <c r="C10" s="130"/>
      <c r="D10" s="131"/>
      <c r="E10" s="123">
        <f>COUNTIF(Ocene!K$6:K$41,5)</f>
        <v>0</v>
      </c>
      <c r="F10" s="123"/>
      <c r="G10" s="123">
        <f>COUNTIF(Ocene!K$6:K$41,4)</f>
        <v>0</v>
      </c>
      <c r="H10" s="123"/>
      <c r="I10" s="123">
        <f>COUNTIF(Ocene!K$6:K$41,3)</f>
        <v>0</v>
      </c>
      <c r="J10" s="123"/>
      <c r="K10" s="123">
        <f>COUNTIF(Ocene!K$6:K$41,2)</f>
        <v>0</v>
      </c>
      <c r="L10" s="123"/>
      <c r="M10" s="123">
        <f t="shared" si="0"/>
        <v>0</v>
      </c>
      <c r="N10" s="123"/>
      <c r="O10" s="123">
        <f>COUNTIF(Ocene!K$6:K$41,1)</f>
        <v>0</v>
      </c>
      <c r="P10" s="123"/>
      <c r="Q10" s="123">
        <f>COUNTIF(Ocene!K$6:K$41,"Н")</f>
        <v>0</v>
      </c>
      <c r="R10" s="123"/>
      <c r="S10" s="123">
        <f t="shared" si="1"/>
        <v>0</v>
      </c>
      <c r="T10" s="123"/>
      <c r="U10" s="124" t="str">
        <f>IF(ISERROR(AVERAGE(Ocene!K$6:K$41)),"",(AVERAGE(Ocene!K$6:K$41)))</f>
        <v/>
      </c>
      <c r="V10" s="125"/>
      <c r="W10" s="125"/>
    </row>
    <row r="11" spans="1:31" s="15" customFormat="1" ht="15" customHeight="1" x14ac:dyDescent="0.2">
      <c r="A11" s="129" t="str">
        <f>Ocene!L5</f>
        <v>Математика</v>
      </c>
      <c r="B11" s="130"/>
      <c r="C11" s="130"/>
      <c r="D11" s="131"/>
      <c r="E11" s="123">
        <f>COUNTIF(Ocene!L$6:L$41,5)</f>
        <v>0</v>
      </c>
      <c r="F11" s="123"/>
      <c r="G11" s="123">
        <f>COUNTIF(Ocene!L$6:L$41,4)</f>
        <v>0</v>
      </c>
      <c r="H11" s="123"/>
      <c r="I11" s="123">
        <f>COUNTIF(Ocene!L$6:L$41,3)</f>
        <v>0</v>
      </c>
      <c r="J11" s="123"/>
      <c r="K11" s="123">
        <f>COUNTIF(Ocene!L$6:L$41,2)</f>
        <v>0</v>
      </c>
      <c r="L11" s="123"/>
      <c r="M11" s="123">
        <f t="shared" si="0"/>
        <v>0</v>
      </c>
      <c r="N11" s="123"/>
      <c r="O11" s="123">
        <f>COUNTIF(Ocene!L$6:L$41,1)</f>
        <v>0</v>
      </c>
      <c r="P11" s="123"/>
      <c r="Q11" s="123">
        <f>COUNTIF(Ocene!L$6:L$41,"Н")</f>
        <v>0</v>
      </c>
      <c r="R11" s="123"/>
      <c r="S11" s="123">
        <f t="shared" si="1"/>
        <v>0</v>
      </c>
      <c r="T11" s="123"/>
      <c r="U11" s="124" t="str">
        <f>IF(ISERROR(AVERAGE(Ocene!L$6:L$41)),"",(AVERAGE(Ocene!L$6:L$41)))</f>
        <v/>
      </c>
      <c r="V11" s="125"/>
      <c r="W11" s="125"/>
      <c r="Y11" s="123" t="s">
        <v>28</v>
      </c>
      <c r="Z11" s="123"/>
      <c r="AA11" s="123"/>
      <c r="AB11" s="123"/>
      <c r="AC11" s="123"/>
      <c r="AD11" s="123"/>
      <c r="AE11" s="123"/>
    </row>
    <row r="12" spans="1:31" s="15" customFormat="1" ht="15" customHeight="1" x14ac:dyDescent="0.2">
      <c r="A12" s="129" t="str">
        <f>Ocene!M5</f>
        <v>Биологија</v>
      </c>
      <c r="B12" s="130"/>
      <c r="C12" s="130"/>
      <c r="D12" s="131"/>
      <c r="E12" s="123">
        <f>COUNTIF(Ocene!M$6:M$41,5)</f>
        <v>0</v>
      </c>
      <c r="F12" s="123"/>
      <c r="G12" s="123">
        <f>COUNTIF(Ocene!M$6:M$41,4)</f>
        <v>0</v>
      </c>
      <c r="H12" s="123"/>
      <c r="I12" s="123">
        <f>COUNTIF(Ocene!M$6:M$41,3)</f>
        <v>0</v>
      </c>
      <c r="J12" s="123"/>
      <c r="K12" s="123">
        <f>COUNTIF(Ocene!M$6:M$41,2)</f>
        <v>0</v>
      </c>
      <c r="L12" s="123"/>
      <c r="M12" s="123">
        <f t="shared" si="0"/>
        <v>0</v>
      </c>
      <c r="N12" s="123"/>
      <c r="O12" s="123">
        <f>COUNTIF(Ocene!M$6:M$41,1)</f>
        <v>0</v>
      </c>
      <c r="P12" s="123"/>
      <c r="Q12" s="123">
        <f>COUNTIF(Ocene!M$6:M$41,"Н")</f>
        <v>0</v>
      </c>
      <c r="R12" s="123"/>
      <c r="S12" s="123">
        <f t="shared" si="1"/>
        <v>0</v>
      </c>
      <c r="T12" s="123"/>
      <c r="U12" s="124" t="str">
        <f>IF(ISERROR(AVERAGE(Ocene!M$6:M$41)),"",(AVERAGE(Ocene!M$6:M$41)))</f>
        <v/>
      </c>
      <c r="V12" s="125"/>
      <c r="W12" s="125"/>
      <c r="Y12" s="123" t="s">
        <v>1</v>
      </c>
      <c r="Z12" s="123"/>
      <c r="AA12" s="123"/>
      <c r="AB12" s="123"/>
      <c r="AC12" s="123">
        <f>COUNTIF(Ocene!R$6:R$41,"И")</f>
        <v>0</v>
      </c>
      <c r="AD12" s="123"/>
      <c r="AE12" s="123"/>
    </row>
    <row r="13" spans="1:31" s="15" customFormat="1" ht="15" customHeight="1" x14ac:dyDescent="0.2">
      <c r="A13" s="129" t="str">
        <f>Ocene!N5</f>
        <v>Хемија</v>
      </c>
      <c r="B13" s="130"/>
      <c r="C13" s="130"/>
      <c r="D13" s="131"/>
      <c r="E13" s="123">
        <f>COUNTIF(Ocene!N$6:N$41,5)</f>
        <v>0</v>
      </c>
      <c r="F13" s="123"/>
      <c r="G13" s="123">
        <f>COUNTIF(Ocene!N$6:N$41,4)</f>
        <v>0</v>
      </c>
      <c r="H13" s="125"/>
      <c r="I13" s="123">
        <f>COUNTIF(Ocene!N$6:N$41,3)</f>
        <v>0</v>
      </c>
      <c r="J13" s="123"/>
      <c r="K13" s="123">
        <f>COUNTIF(Ocene!N$6:N$41,2)</f>
        <v>0</v>
      </c>
      <c r="L13" s="123"/>
      <c r="M13" s="123">
        <f t="shared" si="0"/>
        <v>0</v>
      </c>
      <c r="N13" s="123"/>
      <c r="O13" s="123">
        <f>COUNTIF(Ocene!N$6:N$41,1)</f>
        <v>0</v>
      </c>
      <c r="P13" s="123"/>
      <c r="Q13" s="123">
        <f>COUNTIF(Ocene!N$6:N$41,"Н")</f>
        <v>0</v>
      </c>
      <c r="R13" s="123"/>
      <c r="S13" s="123">
        <f t="shared" si="1"/>
        <v>0</v>
      </c>
      <c r="T13" s="123"/>
      <c r="U13" s="124" t="str">
        <f>IF(ISERROR(AVERAGE(Ocene!N$6:N$41)),"",(AVERAGE(Ocene!N$6:N$41)))</f>
        <v/>
      </c>
      <c r="V13" s="125"/>
      <c r="W13" s="125"/>
      <c r="Y13" s="123" t="s">
        <v>5</v>
      </c>
      <c r="Z13" s="123"/>
      <c r="AA13" s="123"/>
      <c r="AB13" s="123"/>
      <c r="AC13" s="123">
        <f>COUNTIF(Ocene!R$6:R$41,"Д")</f>
        <v>0</v>
      </c>
      <c r="AD13" s="123"/>
      <c r="AE13" s="123"/>
    </row>
    <row r="14" spans="1:31" s="15" customFormat="1" ht="15" customHeight="1" x14ac:dyDescent="0.2">
      <c r="A14" s="129" t="str">
        <f>Ocene!O5</f>
        <v>Техничко и информатичко образовање</v>
      </c>
      <c r="B14" s="130"/>
      <c r="C14" s="130"/>
      <c r="D14" s="131"/>
      <c r="E14" s="123">
        <f>COUNTIF(Ocene!O$6:O$41,5)</f>
        <v>0</v>
      </c>
      <c r="F14" s="123"/>
      <c r="G14" s="126">
        <f>COUNTIF(Ocene!O$6:O$41,4)</f>
        <v>0</v>
      </c>
      <c r="H14" s="126"/>
      <c r="I14" s="123">
        <f>COUNTIF(Ocene!O$6:O$41,3)</f>
        <v>0</v>
      </c>
      <c r="J14" s="123"/>
      <c r="K14" s="123">
        <f>COUNTIF(Ocene!O$6:O$41,2)</f>
        <v>0</v>
      </c>
      <c r="L14" s="123"/>
      <c r="M14" s="123">
        <f t="shared" si="0"/>
        <v>0</v>
      </c>
      <c r="N14" s="123"/>
      <c r="O14" s="123">
        <f>COUNTIF(Ocene!O$6:O$41,1)</f>
        <v>0</v>
      </c>
      <c r="P14" s="123"/>
      <c r="Q14" s="123">
        <f>COUNTIF(Ocene!O$6:O$41,"Н")</f>
        <v>0</v>
      </c>
      <c r="R14" s="123"/>
      <c r="S14" s="123">
        <f t="shared" si="1"/>
        <v>0</v>
      </c>
      <c r="T14" s="123"/>
      <c r="U14" s="124" t="str">
        <f>IF(ISERROR(AVERAGE(Ocene!O$6:O$41)),"",(AVERAGE(Ocene!O$6:O$41)))</f>
        <v/>
      </c>
      <c r="V14" s="125"/>
      <c r="W14" s="125"/>
      <c r="Y14" s="123" t="s">
        <v>9</v>
      </c>
      <c r="Z14" s="123"/>
      <c r="AA14" s="123"/>
      <c r="AB14" s="123"/>
      <c r="AC14" s="123">
        <f>COUNTIF(Ocene!R$6:R$41,"З")</f>
        <v>0</v>
      </c>
      <c r="AD14" s="123"/>
      <c r="AE14" s="123"/>
    </row>
    <row r="15" spans="1:31" s="15" customFormat="1" ht="15" customHeight="1" x14ac:dyDescent="0.2">
      <c r="A15" s="129" t="str">
        <f>Ocene!P5</f>
        <v>Физичко васпитање</v>
      </c>
      <c r="B15" s="130"/>
      <c r="C15" s="130"/>
      <c r="D15" s="131"/>
      <c r="E15" s="123">
        <f>COUNTIF(Ocene!P$6:P$41,5)</f>
        <v>0</v>
      </c>
      <c r="F15" s="123"/>
      <c r="G15" s="123">
        <f>COUNTIF(Ocene!P$6:P$41,4)</f>
        <v>0</v>
      </c>
      <c r="H15" s="123"/>
      <c r="I15" s="123">
        <f>COUNTIF(Ocene!P$6:P$41,3)</f>
        <v>0</v>
      </c>
      <c r="J15" s="123"/>
      <c r="K15" s="123">
        <f>COUNTIF(Ocene!P$6:P$41,2)</f>
        <v>0</v>
      </c>
      <c r="L15" s="123"/>
      <c r="M15" s="123">
        <f t="shared" si="0"/>
        <v>0</v>
      </c>
      <c r="N15" s="123"/>
      <c r="O15" s="123">
        <f>COUNTIF(Ocene!P$6:P$41,1)</f>
        <v>0</v>
      </c>
      <c r="P15" s="123"/>
      <c r="Q15" s="123">
        <f>COUNTIF(Ocene!P$6:P$41,"Н")</f>
        <v>0</v>
      </c>
      <c r="R15" s="123"/>
      <c r="S15" s="123">
        <f t="shared" si="1"/>
        <v>0</v>
      </c>
      <c r="T15" s="123"/>
      <c r="U15" s="124" t="str">
        <f>IF(ISERROR(AVERAGE(Ocene!P$6:P$41)),"",(AVERAGE(Ocene!P$6:P$41)))</f>
        <v/>
      </c>
      <c r="V15" s="125"/>
      <c r="W15" s="125"/>
      <c r="Y15" s="123" t="s">
        <v>45</v>
      </c>
      <c r="Z15" s="123"/>
      <c r="AA15" s="123"/>
      <c r="AB15" s="123"/>
      <c r="AC15" s="123">
        <f>SUM(AC12:AE14)</f>
        <v>0</v>
      </c>
      <c r="AD15" s="123"/>
      <c r="AE15" s="123"/>
    </row>
    <row r="16" spans="1:31" s="15" customFormat="1" ht="15" customHeight="1" x14ac:dyDescent="0.2">
      <c r="A16" s="129" t="str">
        <f>Ocene!S5</f>
        <v/>
      </c>
      <c r="B16" s="130"/>
      <c r="C16" s="130"/>
      <c r="D16" s="131"/>
      <c r="E16" s="123">
        <f>COUNTIF(Ocene!S$6:S$41,5)</f>
        <v>0</v>
      </c>
      <c r="F16" s="123"/>
      <c r="G16" s="123">
        <f>COUNTIF(Ocene!S$6:S$41,4)</f>
        <v>0</v>
      </c>
      <c r="H16" s="123"/>
      <c r="I16" s="123">
        <f>COUNTIF(Ocene!S$6:S$41,3)</f>
        <v>0</v>
      </c>
      <c r="J16" s="123"/>
      <c r="K16" s="123">
        <f>COUNTIF(Ocene!S$6:S$41,2)</f>
        <v>0</v>
      </c>
      <c r="L16" s="123"/>
      <c r="M16" s="123">
        <f t="shared" si="0"/>
        <v>0</v>
      </c>
      <c r="N16" s="123"/>
      <c r="O16" s="123">
        <f>COUNTIF(Ocene!S$6:S$41,1)</f>
        <v>0</v>
      </c>
      <c r="P16" s="123"/>
      <c r="Q16" s="123">
        <f>COUNTIF(Ocene!S$6:S$41,"Н")</f>
        <v>0</v>
      </c>
      <c r="R16" s="123"/>
      <c r="S16" s="123">
        <f t="shared" si="1"/>
        <v>0</v>
      </c>
      <c r="T16" s="123"/>
      <c r="U16" s="124" t="str">
        <f>IF(ISERROR(AVERAGE(Ocene!S$6:S$41)),"",(AVERAGE(Ocene!S$6:S$41)))</f>
        <v/>
      </c>
      <c r="V16" s="125"/>
      <c r="W16" s="125"/>
    </row>
    <row r="17" spans="1:32" s="15" customFormat="1" ht="15" customHeight="1" x14ac:dyDescent="0.2">
      <c r="A17" s="129" t="str">
        <f>Ocene!T5</f>
        <v>Француски језик</v>
      </c>
      <c r="B17" s="130"/>
      <c r="C17" s="130"/>
      <c r="D17" s="131"/>
      <c r="E17" s="123">
        <f>COUNTIF(Ocene!T$6:T$41,5)</f>
        <v>0</v>
      </c>
      <c r="F17" s="123"/>
      <c r="G17" s="123">
        <f>COUNTIF(Ocene!T$6:T$41,4)</f>
        <v>0</v>
      </c>
      <c r="H17" s="123"/>
      <c r="I17" s="123">
        <f>COUNTIF(Ocene!T$6:T$41,3)</f>
        <v>0</v>
      </c>
      <c r="J17" s="123"/>
      <c r="K17" s="123">
        <f>COUNTIF(Ocene!T$6:T$41,2)</f>
        <v>0</v>
      </c>
      <c r="L17" s="123"/>
      <c r="M17" s="123">
        <f t="shared" si="0"/>
        <v>0</v>
      </c>
      <c r="N17" s="123"/>
      <c r="O17" s="123">
        <f>COUNTIF(Ocene!T$6:T$41,1)</f>
        <v>0</v>
      </c>
      <c r="P17" s="123"/>
      <c r="Q17" s="123">
        <f>COUNTIF(Ocene!T$6:T$41,"Н")</f>
        <v>0</v>
      </c>
      <c r="R17" s="123"/>
      <c r="S17" s="123">
        <f t="shared" si="1"/>
        <v>0</v>
      </c>
      <c r="T17" s="123"/>
      <c r="U17" s="124" t="str">
        <f>IF(ISERROR(AVERAGE(Ocene!T$6:T$41)),"",(AVERAGE(Ocene!T$6:T$41)))</f>
        <v/>
      </c>
      <c r="V17" s="125"/>
      <c r="W17" s="125"/>
    </row>
    <row r="18" spans="1:32" s="15" customFormat="1" ht="15" customHeight="1" x14ac:dyDescent="0.2">
      <c r="A18" s="129" t="str">
        <f>Ocene!U5</f>
        <v>Руски језик</v>
      </c>
      <c r="B18" s="130"/>
      <c r="C18" s="130"/>
      <c r="D18" s="131"/>
      <c r="E18" s="123">
        <f>COUNTIF(Ocene!U$6:U$41,5)</f>
        <v>0</v>
      </c>
      <c r="F18" s="123"/>
      <c r="G18" s="123">
        <f>COUNTIF(Ocene!U$6:U$41,4)</f>
        <v>0</v>
      </c>
      <c r="H18" s="123"/>
      <c r="I18" s="123">
        <f>COUNTIF(Ocene!U$6:U$41,3)</f>
        <v>0</v>
      </c>
      <c r="J18" s="123"/>
      <c r="K18" s="123">
        <f>COUNTIF(Ocene!U$6:U$41,2)</f>
        <v>0</v>
      </c>
      <c r="L18" s="123"/>
      <c r="M18" s="123">
        <f t="shared" si="0"/>
        <v>0</v>
      </c>
      <c r="N18" s="123"/>
      <c r="O18" s="123">
        <f>COUNTIF(Ocene!U$6:U$41,1)</f>
        <v>0</v>
      </c>
      <c r="P18" s="123"/>
      <c r="Q18" s="123">
        <f>COUNTIF(Ocene!U$6:U$41,"Н")</f>
        <v>0</v>
      </c>
      <c r="R18" s="123"/>
      <c r="S18" s="123">
        <f t="shared" si="1"/>
        <v>0</v>
      </c>
      <c r="T18" s="123"/>
      <c r="U18" s="124" t="str">
        <f>IF(ISERROR(AVERAGE(Ocene!U$6:U$41)),"",(AVERAGE(Ocene!U$6:U$41)))</f>
        <v/>
      </c>
      <c r="V18" s="125"/>
      <c r="W18" s="125"/>
    </row>
    <row r="19" spans="1:32" s="15" customFormat="1" ht="15" customHeight="1" x14ac:dyDescent="0.2">
      <c r="A19" s="129" t="str">
        <f>Ocene!V5</f>
        <v/>
      </c>
      <c r="B19" s="130"/>
      <c r="C19" s="130"/>
      <c r="D19" s="131"/>
      <c r="E19" s="123">
        <f>COUNTIF(Ocene!V$6:V$41,5)</f>
        <v>0</v>
      </c>
      <c r="F19" s="123"/>
      <c r="G19" s="123">
        <f>COUNTIF(Ocene!V$6:V$41,4)</f>
        <v>0</v>
      </c>
      <c r="H19" s="123"/>
      <c r="I19" s="123">
        <f>COUNTIF(Ocene!V$6:V$41,3)</f>
        <v>0</v>
      </c>
      <c r="J19" s="123"/>
      <c r="K19" s="123">
        <f>COUNTIF(Ocene!V$6:V$41,2)</f>
        <v>0</v>
      </c>
      <c r="L19" s="125"/>
      <c r="M19" s="123">
        <f t="shared" si="0"/>
        <v>0</v>
      </c>
      <c r="N19" s="123"/>
      <c r="O19" s="123">
        <f>COUNTIF(Ocene!V$6:V$41,1)</f>
        <v>0</v>
      </c>
      <c r="P19" s="123"/>
      <c r="Q19" s="123">
        <f>COUNTIF(Ocene!V$6:V$41,"Н")</f>
        <v>0</v>
      </c>
      <c r="R19" s="123"/>
      <c r="S19" s="123">
        <f t="shared" si="1"/>
        <v>0</v>
      </c>
      <c r="T19" s="123"/>
      <c r="U19" s="124" t="str">
        <f>IF(ISERROR(AVERAGE(Ocene!V$6:V$41)),"",(AVERAGE(Ocene!V$6:V$41)))</f>
        <v/>
      </c>
      <c r="V19" s="125"/>
      <c r="W19" s="125"/>
      <c r="Z19" s="123" t="s">
        <v>46</v>
      </c>
      <c r="AA19" s="123"/>
      <c r="AB19" s="123"/>
      <c r="AC19" s="123"/>
      <c r="AD19" s="123"/>
      <c r="AE19" s="123"/>
      <c r="AF19" s="123"/>
    </row>
    <row r="20" spans="1:32" s="15" customFormat="1" ht="15" customHeight="1" x14ac:dyDescent="0.2">
      <c r="A20" s="129" t="str">
        <f>Ocene!W5</f>
        <v/>
      </c>
      <c r="B20" s="130"/>
      <c r="C20" s="130"/>
      <c r="D20" s="131"/>
      <c r="E20" s="123">
        <f>COUNTIF(Ocene!W$6:W$41,5)</f>
        <v>0</v>
      </c>
      <c r="F20" s="123"/>
      <c r="G20" s="123">
        <f>COUNTIF(Ocene!W$6:W$41,4)</f>
        <v>0</v>
      </c>
      <c r="H20" s="123"/>
      <c r="I20" s="123">
        <f>COUNTIF(Ocene!W$6:W$41,3)</f>
        <v>0</v>
      </c>
      <c r="J20" s="123"/>
      <c r="K20" s="123">
        <f>COUNTIF(Ocene!W$6:W$41,2)</f>
        <v>0</v>
      </c>
      <c r="L20" s="123"/>
      <c r="M20" s="123">
        <f t="shared" si="0"/>
        <v>0</v>
      </c>
      <c r="N20" s="123"/>
      <c r="O20" s="123">
        <f>COUNTIF(Ocene!W$6:W$41,1)</f>
        <v>0</v>
      </c>
      <c r="P20" s="123"/>
      <c r="Q20" s="123">
        <f>COUNTIF(Ocene!W$6:W$41,"Н")</f>
        <v>0</v>
      </c>
      <c r="R20" s="123"/>
      <c r="S20" s="123">
        <f t="shared" si="1"/>
        <v>0</v>
      </c>
      <c r="T20" s="123"/>
      <c r="U20" s="124" t="str">
        <f>IF(ISERROR(AVERAGE(Ocene!W$6:W$41)),"",(AVERAGE(Ocene!W$6:W$41)))</f>
        <v/>
      </c>
      <c r="V20" s="125"/>
      <c r="W20" s="125"/>
      <c r="Z20" s="123" t="s">
        <v>47</v>
      </c>
      <c r="AA20" s="123"/>
      <c r="AB20" s="123"/>
      <c r="AC20" s="123"/>
      <c r="AD20" s="123"/>
      <c r="AE20" s="123">
        <f>COUNTIF(Ocene!AH6:AH41,5)</f>
        <v>0</v>
      </c>
      <c r="AF20" s="123"/>
    </row>
    <row r="21" spans="1:32" s="15" customFormat="1" ht="15" customHeight="1" x14ac:dyDescent="0.2">
      <c r="A21" s="129" t="str">
        <f>Ocene!X5</f>
        <v>Одбојка</v>
      </c>
      <c r="B21" s="130"/>
      <c r="C21" s="130"/>
      <c r="D21" s="131"/>
      <c r="E21" s="123">
        <f>COUNTIF(Ocene!X$6:X$41,5)</f>
        <v>0</v>
      </c>
      <c r="F21" s="123"/>
      <c r="G21" s="123">
        <f>COUNTIF(Ocene!X$6:X$41,4)</f>
        <v>0</v>
      </c>
      <c r="H21" s="123"/>
      <c r="I21" s="123">
        <f>COUNTIF(Ocene!X$6:X$41,3)</f>
        <v>0</v>
      </c>
      <c r="J21" s="123"/>
      <c r="K21" s="123">
        <f>COUNTIF(Ocene!X$6:X$41,2)</f>
        <v>0</v>
      </c>
      <c r="L21" s="123"/>
      <c r="M21" s="123">
        <f t="shared" si="0"/>
        <v>0</v>
      </c>
      <c r="N21" s="123"/>
      <c r="O21" s="123">
        <f>COUNTIF(Ocene!X$6:X$41,1)</f>
        <v>0</v>
      </c>
      <c r="P21" s="123"/>
      <c r="Q21" s="123">
        <f>COUNTIF(Ocene!X$6:X$41,"Н")</f>
        <v>0</v>
      </c>
      <c r="R21" s="123"/>
      <c r="S21" s="123">
        <f t="shared" si="1"/>
        <v>0</v>
      </c>
      <c r="T21" s="123"/>
      <c r="U21" s="124" t="str">
        <f>IF(ISERROR(AVERAGE(Ocene!X$6:X$41)),"",(AVERAGE(Ocene!X$6:X$41)))</f>
        <v/>
      </c>
      <c r="V21" s="125"/>
      <c r="W21" s="125"/>
      <c r="Z21" s="123" t="s">
        <v>48</v>
      </c>
      <c r="AA21" s="123"/>
      <c r="AB21" s="123"/>
      <c r="AC21" s="123"/>
      <c r="AD21" s="123"/>
      <c r="AE21" s="123">
        <f>COUNTIF(Ocene!AH6:AH41,4)</f>
        <v>0</v>
      </c>
      <c r="AF21" s="123"/>
    </row>
    <row r="22" spans="1:32" s="15" customFormat="1" ht="15" customHeight="1" x14ac:dyDescent="0.2">
      <c r="A22" s="129" t="str">
        <f>Ocene!Y5</f>
        <v/>
      </c>
      <c r="B22" s="130"/>
      <c r="C22" s="130"/>
      <c r="D22" s="131"/>
      <c r="E22" s="123">
        <f>COUNTIF(Ocene!Y$6:Y$41,5)</f>
        <v>0</v>
      </c>
      <c r="F22" s="123"/>
      <c r="G22" s="123">
        <f>COUNTIF(Ocene!Y$6:Y$41,4)</f>
        <v>0</v>
      </c>
      <c r="H22" s="123"/>
      <c r="I22" s="123">
        <f>COUNTIF(Ocene!Y$6:Y$41,3)</f>
        <v>0</v>
      </c>
      <c r="J22" s="123"/>
      <c r="K22" s="123">
        <f>COUNTIF(Ocene!Y$6:Y$41,2)</f>
        <v>0</v>
      </c>
      <c r="L22" s="123"/>
      <c r="M22" s="123">
        <f t="shared" si="0"/>
        <v>0</v>
      </c>
      <c r="N22" s="125"/>
      <c r="O22" s="123">
        <f>COUNTIF(Ocene!Y$6:Y$41,1)</f>
        <v>0</v>
      </c>
      <c r="P22" s="123"/>
      <c r="Q22" s="123">
        <f>COUNTIF(Ocene!Y$6:Y$41,"Н")</f>
        <v>0</v>
      </c>
      <c r="R22" s="123"/>
      <c r="S22" s="123">
        <f t="shared" si="1"/>
        <v>0</v>
      </c>
      <c r="T22" s="123"/>
      <c r="U22" s="124" t="str">
        <f>IF(ISERROR(AVERAGE(Ocene!Y$6:Y$41)),"",(AVERAGE(Ocene!Y$6:Y$41)))</f>
        <v/>
      </c>
      <c r="V22" s="125"/>
      <c r="W22" s="125"/>
      <c r="Z22" s="123" t="s">
        <v>49</v>
      </c>
      <c r="AA22" s="123"/>
      <c r="AB22" s="123"/>
      <c r="AC22" s="123"/>
      <c r="AD22" s="123"/>
      <c r="AE22" s="123">
        <f>COUNTIF(Ocene!AH6:AH41,3)</f>
        <v>0</v>
      </c>
      <c r="AF22" s="123"/>
    </row>
    <row r="23" spans="1:32" s="15" customFormat="1" ht="15" customHeight="1" x14ac:dyDescent="0.2">
      <c r="A23" s="129" t="str">
        <f>Ocene!Z5</f>
        <v/>
      </c>
      <c r="B23" s="130"/>
      <c r="C23" s="130"/>
      <c r="D23" s="131"/>
      <c r="E23" s="123">
        <f>COUNTIF(Ocene!Z$6:Z$41,5)</f>
        <v>0</v>
      </c>
      <c r="F23" s="123"/>
      <c r="G23" s="123">
        <f>COUNTIF(Ocene!Z$6:Z$41,4)</f>
        <v>0</v>
      </c>
      <c r="H23" s="123"/>
      <c r="I23" s="123">
        <f>COUNTIF(Ocene!Z$6:Z$41,3)</f>
        <v>0</v>
      </c>
      <c r="J23" s="123"/>
      <c r="K23" s="123">
        <f>COUNTIF(Ocene!Z$6:Z$41,2)</f>
        <v>0</v>
      </c>
      <c r="L23" s="123"/>
      <c r="M23" s="123">
        <f t="shared" si="0"/>
        <v>0</v>
      </c>
      <c r="N23" s="123"/>
      <c r="O23" s="123">
        <f>COUNTIF(Ocene!Z$6:Z$41,1)</f>
        <v>0</v>
      </c>
      <c r="P23" s="123"/>
      <c r="Q23" s="123">
        <f>COUNTIF(Ocene!Z$6:Z$41,"Н")</f>
        <v>0</v>
      </c>
      <c r="R23" s="123"/>
      <c r="S23" s="123">
        <f t="shared" si="1"/>
        <v>0</v>
      </c>
      <c r="T23" s="123"/>
      <c r="U23" s="124" t="str">
        <f>IF(ISERROR(AVERAGE(Ocene!Z$6:Z$41)),"",(AVERAGE(Ocene!Z$6:Z$41)))</f>
        <v/>
      </c>
      <c r="V23" s="125"/>
      <c r="W23" s="125"/>
      <c r="Z23" s="123" t="s">
        <v>50</v>
      </c>
      <c r="AA23" s="123"/>
      <c r="AB23" s="123"/>
      <c r="AC23" s="123"/>
      <c r="AD23" s="123"/>
      <c r="AE23" s="123">
        <f>COUNTIF(Ocene!AH6:AH41,2)</f>
        <v>0</v>
      </c>
      <c r="AF23" s="123"/>
    </row>
    <row r="24" spans="1:32" s="15" customFormat="1" ht="15" customHeight="1" x14ac:dyDescent="0.2">
      <c r="A24" s="129" t="str">
        <f>Ocene!AA5</f>
        <v/>
      </c>
      <c r="B24" s="130"/>
      <c r="C24" s="130"/>
      <c r="D24" s="131"/>
      <c r="E24" s="123">
        <f>COUNTIF(Ocene!AA$6:AA$41,5)</f>
        <v>0</v>
      </c>
      <c r="F24" s="123"/>
      <c r="G24" s="123">
        <f>COUNTIF(Ocene!AA$6:AA$41,4)</f>
        <v>0</v>
      </c>
      <c r="H24" s="123"/>
      <c r="I24" s="123">
        <f>COUNTIF(Ocene!AA$6:AA$41,3)</f>
        <v>0</v>
      </c>
      <c r="J24" s="123"/>
      <c r="K24" s="123">
        <f>COUNTIF(Ocene!AA$6:AA$41,2)</f>
        <v>0</v>
      </c>
      <c r="L24" s="123"/>
      <c r="M24" s="123">
        <f t="shared" si="0"/>
        <v>0</v>
      </c>
      <c r="N24" s="123"/>
      <c r="O24" s="123">
        <f>COUNTIF(Ocene!AA$6:AA$41,1)</f>
        <v>0</v>
      </c>
      <c r="P24" s="123"/>
      <c r="Q24" s="123">
        <f>COUNTIF(Ocene!AA$6:AA$41,"Н")</f>
        <v>0</v>
      </c>
      <c r="R24" s="123"/>
      <c r="S24" s="123">
        <f t="shared" si="1"/>
        <v>0</v>
      </c>
      <c r="T24" s="123"/>
      <c r="U24" s="124" t="str">
        <f>IF(ISERROR(AVERAGE(Ocene!AA$6:AA$41)),"",(AVERAGE(Ocene!AA$6:AA$41)))</f>
        <v/>
      </c>
      <c r="V24" s="125"/>
      <c r="W24" s="125"/>
      <c r="Z24" s="123" t="s">
        <v>51</v>
      </c>
      <c r="AA24" s="123"/>
      <c r="AB24" s="123"/>
      <c r="AC24" s="123"/>
      <c r="AD24" s="123"/>
      <c r="AE24" s="123">
        <f>COUNTIF(Ocene!AH6:AH41,1)</f>
        <v>0</v>
      </c>
      <c r="AF24" s="123"/>
    </row>
    <row r="25" spans="1:32" s="15" customFormat="1" ht="15" customHeight="1" x14ac:dyDescent="0.2">
      <c r="A25" s="129" t="str">
        <f>Ocene!AB5</f>
        <v/>
      </c>
      <c r="B25" s="130"/>
      <c r="C25" s="130"/>
      <c r="D25" s="131"/>
      <c r="E25" s="123">
        <f>COUNTIF(Ocene!AB$6:AB$41,5)</f>
        <v>0</v>
      </c>
      <c r="F25" s="123"/>
      <c r="G25" s="123">
        <f>COUNTIF(Ocene!AB$6:AB$41,4)</f>
        <v>0</v>
      </c>
      <c r="H25" s="123"/>
      <c r="I25" s="123">
        <f>COUNTIF(Ocene!AB$6:AB$41,3)</f>
        <v>0</v>
      </c>
      <c r="J25" s="123"/>
      <c r="K25" s="123">
        <f>COUNTIF(Ocene!AB$6:AB$41,2)</f>
        <v>0</v>
      </c>
      <c r="L25" s="123"/>
      <c r="M25" s="123">
        <f t="shared" si="0"/>
        <v>0</v>
      </c>
      <c r="N25" s="123"/>
      <c r="O25" s="123">
        <f>COUNTIF(Ocene!AB$6:AB$41,1)</f>
        <v>0</v>
      </c>
      <c r="P25" s="123"/>
      <c r="Q25" s="123">
        <f>COUNTIF(Ocene!AB$6:AB$41,"Н")</f>
        <v>0</v>
      </c>
      <c r="R25" s="123"/>
      <c r="S25" s="123">
        <f t="shared" si="1"/>
        <v>0</v>
      </c>
      <c r="T25" s="123"/>
      <c r="U25" s="124" t="str">
        <f>IF(ISERROR(AVERAGE(Ocene!AB$6:AB$41)),"",(AVERAGE(Ocene!AB$6:AB$41)))</f>
        <v/>
      </c>
      <c r="V25" s="125"/>
      <c r="W25" s="125"/>
      <c r="Z25" s="123" t="s">
        <v>52</v>
      </c>
      <c r="AA25" s="123"/>
      <c r="AB25" s="123"/>
      <c r="AC25" s="123"/>
      <c r="AD25" s="123"/>
      <c r="AE25" s="123">
        <f>COUNTA(Ocene!B6:B41)-COUNTA(Ocene!AH6:AH41)</f>
        <v>0</v>
      </c>
      <c r="AF25" s="123"/>
    </row>
    <row r="26" spans="1:32" s="15" customFormat="1" ht="15" customHeight="1" x14ac:dyDescent="0.2">
      <c r="A26" s="129" t="str">
        <f>Ocene!AC5</f>
        <v>Информатика и рачунарство</v>
      </c>
      <c r="B26" s="130"/>
      <c r="C26" s="130"/>
      <c r="D26" s="131"/>
      <c r="E26" s="123">
        <f>COUNTIF(Ocene!AC$6:AC$41,5)</f>
        <v>0</v>
      </c>
      <c r="F26" s="123"/>
      <c r="G26" s="123">
        <f>COUNTIF(Ocene!AC$6:AC$41,4)</f>
        <v>0</v>
      </c>
      <c r="H26" s="123"/>
      <c r="I26" s="123">
        <f>COUNTIF(Ocene!AC$6:AC$41,3)</f>
        <v>0</v>
      </c>
      <c r="J26" s="123"/>
      <c r="K26" s="123">
        <f>COUNTIF(Ocene!AC$6:AC$41,2)</f>
        <v>0</v>
      </c>
      <c r="L26" s="123"/>
      <c r="M26" s="123">
        <f>SUM(E26,G26,I26,K26)</f>
        <v>0</v>
      </c>
      <c r="N26" s="123"/>
      <c r="O26" s="123">
        <f>COUNTIF(Ocene!AC$6:AC$41,1)</f>
        <v>0</v>
      </c>
      <c r="P26" s="123"/>
      <c r="Q26" s="123">
        <f>COUNTIF(Ocene!AC$6:AC$41,"Н")</f>
        <v>0</v>
      </c>
      <c r="R26" s="123"/>
      <c r="S26" s="123">
        <f t="shared" si="1"/>
        <v>0</v>
      </c>
      <c r="T26" s="123"/>
      <c r="U26" s="124" t="str">
        <f>IF(ISERROR(AVERAGE(Ocene!AC$6:AC$41)),"",(AVERAGE(Ocene!AC$6:AC$41)))</f>
        <v/>
      </c>
      <c r="V26" s="125"/>
      <c r="W26" s="125"/>
    </row>
    <row r="27" spans="1:32" s="15" customFormat="1" ht="15" customHeight="1" x14ac:dyDescent="0.2">
      <c r="A27" s="129" t="str">
        <f>Ocene!AD5</f>
        <v/>
      </c>
      <c r="B27" s="130"/>
      <c r="C27" s="130"/>
      <c r="D27" s="131"/>
      <c r="E27" s="123">
        <f>COUNTIF(Ocene!AD$6:AD$41,5)</f>
        <v>0</v>
      </c>
      <c r="F27" s="123"/>
      <c r="G27" s="123">
        <f>COUNTIF(Ocene!AD$6:AD$41,4)</f>
        <v>0</v>
      </c>
      <c r="H27" s="123"/>
      <c r="I27" s="123">
        <f>COUNTIF(Ocene!AD$6:AD$41,3)</f>
        <v>0</v>
      </c>
      <c r="J27" s="123"/>
      <c r="K27" s="123">
        <f>COUNTIF(Ocene!AD$6:AD$41,2)</f>
        <v>0</v>
      </c>
      <c r="L27" s="123"/>
      <c r="M27" s="123">
        <f>SUM(E27,G27,I27,K27)</f>
        <v>0</v>
      </c>
      <c r="N27" s="123"/>
      <c r="O27" s="123">
        <f>COUNTIF(Ocene!AD$6:AD$41,1)</f>
        <v>0</v>
      </c>
      <c r="P27" s="123"/>
      <c r="Q27" s="123">
        <f>COUNTIF(Ocene!AD$6:AD$41,"Н")</f>
        <v>0</v>
      </c>
      <c r="R27" s="123"/>
      <c r="S27" s="123">
        <f t="shared" si="1"/>
        <v>0</v>
      </c>
      <c r="T27" s="123"/>
      <c r="U27" s="124" t="str">
        <f>IF(ISERROR(AVERAGE(Ocene!AD$6:AD$41)),"",(AVERAGE(Ocene!AD$6:AD$41)))</f>
        <v/>
      </c>
      <c r="V27" s="125"/>
      <c r="W27" s="125"/>
    </row>
    <row r="28" spans="1:32" s="15" customFormat="1" ht="15" customHeight="1" x14ac:dyDescent="0.2">
      <c r="A28" s="129" t="str">
        <f>Ocene!AE5</f>
        <v/>
      </c>
      <c r="B28" s="130"/>
      <c r="C28" s="130"/>
      <c r="D28" s="131"/>
      <c r="E28" s="123">
        <f>COUNTIF(Ocene!$AE$6:$AE$41,5)</f>
        <v>0</v>
      </c>
      <c r="F28" s="123"/>
      <c r="G28" s="123">
        <f>COUNTIF(Ocene!$AE$6:$AE$41,4)</f>
        <v>0</v>
      </c>
      <c r="H28" s="123"/>
      <c r="I28" s="123">
        <f>COUNTIF(Ocene!$AE$6:$AE$41,3)</f>
        <v>0</v>
      </c>
      <c r="J28" s="123"/>
      <c r="K28" s="123">
        <f>COUNTIF(Ocene!$AE$6:$AE$41,2)</f>
        <v>0</v>
      </c>
      <c r="L28" s="123"/>
      <c r="M28" s="123">
        <f>SUM(E28,G28,I28,K28)</f>
        <v>0</v>
      </c>
      <c r="N28" s="123"/>
      <c r="O28" s="123">
        <f>COUNTIF(Ocene!$AE$6:$AE$41,1)</f>
        <v>0</v>
      </c>
      <c r="P28" s="123"/>
      <c r="Q28" s="123">
        <f>COUNTIF(Ocene!$AE$6:$AE$41,"Н")</f>
        <v>0</v>
      </c>
      <c r="R28" s="123"/>
      <c r="S28" s="123">
        <f t="shared" ref="S28" si="2">SUM(M28,O28,Q28)</f>
        <v>0</v>
      </c>
      <c r="T28" s="123"/>
      <c r="U28" s="145" t="str">
        <f>IF(ISERROR(AVERAGE(Ocene!AE$6:AE$41)),"",(AVERAGE(Ocene!AE$6:AE$41)))</f>
        <v/>
      </c>
      <c r="V28" s="146"/>
      <c r="W28" s="147"/>
    </row>
    <row r="29" spans="1:32" s="15" customFormat="1" ht="15" customHeight="1" x14ac:dyDescent="0.2">
      <c r="A29" s="129" t="str">
        <f>Ocene!AF5</f>
        <v/>
      </c>
      <c r="B29" s="130"/>
      <c r="C29" s="130"/>
      <c r="D29" s="131"/>
      <c r="E29" s="123">
        <f>COUNTIF(Ocene!AF$6:AF$41,5)</f>
        <v>0</v>
      </c>
      <c r="F29" s="123"/>
      <c r="G29" s="123">
        <f>COUNTIF(Ocene!AF$6:AF$41,4)</f>
        <v>0</v>
      </c>
      <c r="H29" s="123"/>
      <c r="I29" s="123">
        <f>COUNTIF(Ocene!AF$6:AF$41,3)</f>
        <v>0</v>
      </c>
      <c r="J29" s="123"/>
      <c r="K29" s="123">
        <f>COUNTIF(Ocene!AF$6:AF$41,2)</f>
        <v>0</v>
      </c>
      <c r="L29" s="123"/>
      <c r="M29" s="123">
        <f t="shared" si="0"/>
        <v>0</v>
      </c>
      <c r="N29" s="123"/>
      <c r="O29" s="123">
        <f>COUNTIF(Ocene!AF$6:AF$41,1)</f>
        <v>0</v>
      </c>
      <c r="P29" s="123"/>
      <c r="Q29" s="123">
        <f>COUNTIF(Ocene!AF$6:AF$41,"Н")</f>
        <v>0</v>
      </c>
      <c r="R29" s="123"/>
      <c r="S29" s="123">
        <f t="shared" si="1"/>
        <v>0</v>
      </c>
      <c r="T29" s="123"/>
      <c r="U29" s="124" t="str">
        <f>IF(ISERROR(AVERAGE(Ocene!AF$6:AF$41)),"",(AVERAGE(Ocene!AF$6:AF$41)))</f>
        <v/>
      </c>
      <c r="V29" s="125"/>
      <c r="W29" s="125"/>
      <c r="AA29" s="16"/>
      <c r="AB29" s="16"/>
    </row>
    <row r="30" spans="1:32" s="15" customFormat="1" ht="15" customHeight="1" x14ac:dyDescent="0.2">
      <c r="A30" s="129" t="str">
        <f>Ocene!AG5</f>
        <v/>
      </c>
      <c r="B30" s="130"/>
      <c r="C30" s="130"/>
      <c r="D30" s="131"/>
      <c r="E30" s="123">
        <f>COUNTIF(Ocene!AG$6:AG$41,5)</f>
        <v>0</v>
      </c>
      <c r="F30" s="123"/>
      <c r="G30" s="123">
        <f>COUNTIF(Ocene!AG$6:AG$41,4)</f>
        <v>0</v>
      </c>
      <c r="H30" s="123"/>
      <c r="I30" s="123">
        <f>COUNTIF(Ocene!AG$6:AG$41,3)</f>
        <v>0</v>
      </c>
      <c r="J30" s="123"/>
      <c r="K30" s="123">
        <f>COUNTIF(Ocene!AG$6:AG$41,2)</f>
        <v>0</v>
      </c>
      <c r="L30" s="123"/>
      <c r="M30" s="123">
        <f t="shared" si="0"/>
        <v>0</v>
      </c>
      <c r="N30" s="123"/>
      <c r="O30" s="123">
        <f>COUNTIF(Ocene!AG$6:AG$41,1)</f>
        <v>0</v>
      </c>
      <c r="P30" s="123"/>
      <c r="Q30" s="123">
        <f>COUNTIF(Ocene!AG$6:AG$41,"Н")</f>
        <v>0</v>
      </c>
      <c r="R30" s="123"/>
      <c r="S30" s="123">
        <f>SUM(M30,O30,Q30)</f>
        <v>0</v>
      </c>
      <c r="T30" s="123"/>
      <c r="U30" s="124" t="str">
        <f>IF(ISERROR(AVERAGE(Ocene!AG$6:AG$41)),"",(AVERAGE(Ocene!AG$6:AG$41)))</f>
        <v/>
      </c>
      <c r="V30" s="125"/>
      <c r="W30" s="125"/>
      <c r="AA30" s="16"/>
      <c r="AB30" s="16"/>
    </row>
    <row r="31" spans="1:32" s="15" customFormat="1" ht="15" customHeight="1" x14ac:dyDescent="0.2">
      <c r="A31" s="129" t="s">
        <v>53</v>
      </c>
      <c r="B31" s="130"/>
      <c r="C31" s="130"/>
      <c r="D31" s="131"/>
      <c r="E31" s="123">
        <f>SUM(E3:E30)</f>
        <v>0</v>
      </c>
      <c r="F31" s="123"/>
      <c r="G31" s="123">
        <f>SUM(G3:G30)</f>
        <v>0</v>
      </c>
      <c r="H31" s="123"/>
      <c r="I31" s="123">
        <f>SUM(I3:I30)</f>
        <v>0</v>
      </c>
      <c r="J31" s="123"/>
      <c r="K31" s="123">
        <f>SUM(K3:K30)</f>
        <v>0</v>
      </c>
      <c r="L31" s="123"/>
      <c r="M31" s="123">
        <f>SUM(M3:M30)</f>
        <v>0</v>
      </c>
      <c r="N31" s="123"/>
      <c r="O31" s="123">
        <f>SUM(O3:O30)</f>
        <v>0</v>
      </c>
      <c r="P31" s="123"/>
      <c r="Q31" s="123">
        <f>SUM(Q3:Q30)</f>
        <v>0</v>
      </c>
      <c r="R31" s="123"/>
      <c r="S31" s="123">
        <f>SUM(S3:S30)</f>
        <v>0</v>
      </c>
      <c r="T31" s="123"/>
      <c r="U31" s="124" t="str">
        <f>IF(ISERROR(AVERAGE(U3:W30)),"",(AVERAGE(U3:W30)))</f>
        <v/>
      </c>
      <c r="V31" s="125"/>
      <c r="W31" s="125"/>
      <c r="AA31" s="17"/>
      <c r="AB31" s="17"/>
    </row>
    <row r="32" spans="1:32" s="15" customFormat="1" ht="15" customHeight="1" x14ac:dyDescent="0.2">
      <c r="A32" s="18"/>
      <c r="B32" s="18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1"/>
      <c r="W32" s="21"/>
      <c r="AA32" s="17"/>
      <c r="AB32" s="17"/>
    </row>
    <row r="33" spans="1:34" s="15" customFormat="1" ht="15" customHeight="1" x14ac:dyDescent="0.2">
      <c r="A33" s="18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21"/>
      <c r="W33" s="21"/>
      <c r="AA33" s="17"/>
      <c r="AB33" s="17"/>
    </row>
    <row r="34" spans="1:34" s="15" customFormat="1" ht="15" customHeight="1" x14ac:dyDescent="0.2">
      <c r="A34" s="18"/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1"/>
      <c r="W34" s="21"/>
      <c r="AA34" s="17"/>
      <c r="AB34" s="17"/>
    </row>
    <row r="35" spans="1:34" s="15" customFormat="1" ht="12.75" x14ac:dyDescent="0.2"/>
    <row r="36" spans="1:34" s="15" customFormat="1" ht="12.75" customHeight="1" x14ac:dyDescent="0.2">
      <c r="A36" s="127" t="s">
        <v>44</v>
      </c>
      <c r="B36" s="127"/>
      <c r="C36" s="128" t="s">
        <v>54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19" t="s">
        <v>55</v>
      </c>
      <c r="P36" s="119"/>
      <c r="Q36" s="119"/>
      <c r="R36" s="128" t="s">
        <v>56</v>
      </c>
      <c r="S36" s="128"/>
      <c r="T36" s="128"/>
      <c r="U36" s="128"/>
      <c r="V36" s="128"/>
      <c r="W36" s="128"/>
      <c r="X36" s="128"/>
      <c r="Y36" s="128"/>
      <c r="Z36" s="128"/>
      <c r="AA36" s="119" t="s">
        <v>57</v>
      </c>
      <c r="AB36" s="120"/>
      <c r="AC36" s="120"/>
      <c r="AD36" s="123" t="s">
        <v>58</v>
      </c>
      <c r="AE36" s="123"/>
    </row>
    <row r="37" spans="1:34" s="15" customFormat="1" ht="12.75" customHeight="1" x14ac:dyDescent="0.2">
      <c r="A37" s="127"/>
      <c r="B37" s="127"/>
      <c r="C37" s="128" t="s">
        <v>59</v>
      </c>
      <c r="D37" s="128"/>
      <c r="E37" s="128"/>
      <c r="F37" s="128" t="s">
        <v>60</v>
      </c>
      <c r="G37" s="128"/>
      <c r="H37" s="128"/>
      <c r="I37" s="128" t="s">
        <v>61</v>
      </c>
      <c r="J37" s="128"/>
      <c r="K37" s="128"/>
      <c r="L37" s="128" t="s">
        <v>62</v>
      </c>
      <c r="M37" s="128"/>
      <c r="N37" s="128"/>
      <c r="O37" s="120"/>
      <c r="P37" s="120"/>
      <c r="Q37" s="120"/>
      <c r="R37" s="128" t="s">
        <v>63</v>
      </c>
      <c r="S37" s="128"/>
      <c r="T37" s="128"/>
      <c r="U37" s="128" t="s">
        <v>64</v>
      </c>
      <c r="V37" s="128"/>
      <c r="W37" s="128"/>
      <c r="X37" s="128" t="s">
        <v>65</v>
      </c>
      <c r="Y37" s="128"/>
      <c r="Z37" s="128"/>
      <c r="AA37" s="120"/>
      <c r="AB37" s="120"/>
      <c r="AC37" s="120"/>
      <c r="AD37" s="123"/>
      <c r="AE37" s="123"/>
    </row>
    <row r="38" spans="1:34" s="15" customFormat="1" x14ac:dyDescent="0.2">
      <c r="A38" s="123">
        <f>Ocene!D3</f>
        <v>0</v>
      </c>
      <c r="B38" s="123"/>
      <c r="C38" s="128">
        <f>COUNTIF(Ocene!AJ6:AJ41,"=одличан")</f>
        <v>0</v>
      </c>
      <c r="D38" s="128"/>
      <c r="E38" s="128"/>
      <c r="F38" s="128">
        <f>COUNTIF(Ocene!AJ6:AJ41,"=врло добар")</f>
        <v>0</v>
      </c>
      <c r="G38" s="128"/>
      <c r="H38" s="128"/>
      <c r="I38" s="128">
        <f>COUNTIF(Ocene!AJ6:AJ41,"=добар")</f>
        <v>0</v>
      </c>
      <c r="J38" s="128"/>
      <c r="K38" s="128"/>
      <c r="L38" s="128">
        <f>COUNTIF(Ocene!AJ6:AJ41,"=довољан")</f>
        <v>0</v>
      </c>
      <c r="M38" s="128"/>
      <c r="N38" s="128"/>
      <c r="O38" s="128">
        <f>SUM(C38:M38)</f>
        <v>0</v>
      </c>
      <c r="P38" s="128"/>
      <c r="Q38" s="128"/>
      <c r="R38" s="128">
        <f>COUNTIF(Ocene!AN6:AN41,1)</f>
        <v>0</v>
      </c>
      <c r="S38" s="128"/>
      <c r="T38" s="128"/>
      <c r="U38" s="128">
        <f>COUNTIF(Ocene!AN6:AN41,2)</f>
        <v>0</v>
      </c>
      <c r="V38" s="128"/>
      <c r="W38" s="128"/>
      <c r="X38" s="128">
        <f>COUNTIF(Ocene!AN6:AN41,"&gt;=3")</f>
        <v>0</v>
      </c>
      <c r="Y38" s="128"/>
      <c r="Z38" s="128"/>
      <c r="AA38" s="128">
        <f>SUM(R38:Z38)</f>
        <v>0</v>
      </c>
      <c r="AB38" s="128"/>
      <c r="AC38" s="132"/>
      <c r="AD38" s="128">
        <f>COUNTIF(Ocene!AJ6:AJ41,"=неоцењен")</f>
        <v>0</v>
      </c>
      <c r="AE38" s="128"/>
    </row>
    <row r="39" spans="1:34" s="15" customFormat="1" x14ac:dyDescent="0.2">
      <c r="A39" s="123"/>
      <c r="B39" s="123"/>
      <c r="C39" s="133" t="str">
        <f>IF(ISERROR(C38/$A$38*100),"",C38/$A$38*100)</f>
        <v/>
      </c>
      <c r="D39" s="132"/>
      <c r="E39" s="132"/>
      <c r="F39" s="133" t="str">
        <f>IF(ISERROR(F38/$A$38*100),"",F38/$A$38*100)</f>
        <v/>
      </c>
      <c r="G39" s="132"/>
      <c r="H39" s="132"/>
      <c r="I39" s="133" t="str">
        <f>IF(ISERROR(I38/$A$38*100),"",I38/$A$38*100)</f>
        <v/>
      </c>
      <c r="J39" s="132"/>
      <c r="K39" s="132"/>
      <c r="L39" s="133" t="str">
        <f>IF(ISERROR(L38/$A$38*100),"",L38/$A$38*100)</f>
        <v/>
      </c>
      <c r="M39" s="132"/>
      <c r="N39" s="132"/>
      <c r="O39" s="133" t="str">
        <f>IF(ISERROR(O38/$A$38*100),"",O38/$A$38*100)</f>
        <v/>
      </c>
      <c r="P39" s="132"/>
      <c r="Q39" s="132"/>
      <c r="R39" s="133" t="str">
        <f>IF(ISERROR(R38/$A$38*100),"",R38/$A$38*100)</f>
        <v/>
      </c>
      <c r="S39" s="132"/>
      <c r="T39" s="132"/>
      <c r="U39" s="133" t="str">
        <f>IF(ISERROR(U38/$A$38*100),"",U38/$A$38*100)</f>
        <v/>
      </c>
      <c r="V39" s="132"/>
      <c r="W39" s="132"/>
      <c r="X39" s="133" t="str">
        <f>IF(ISERROR(X38/$A$38*100),"",X38/$A$38*100)</f>
        <v/>
      </c>
      <c r="Y39" s="132"/>
      <c r="Z39" s="132"/>
      <c r="AA39" s="133" t="str">
        <f>IF(ISERROR(AA38/$A$38*100),"",AA38/$A$38*100)</f>
        <v/>
      </c>
      <c r="AB39" s="133"/>
      <c r="AC39" s="132"/>
      <c r="AD39" s="133" t="str">
        <f>IF(ISERROR(AD38/A38*100),"",AD38/A38*100)</f>
        <v/>
      </c>
      <c r="AE39" s="133"/>
    </row>
    <row r="40" spans="1:34" s="15" customFormat="1" ht="12.75" x14ac:dyDescent="0.2"/>
    <row r="41" spans="1:34" s="15" customFormat="1" ht="12.75" customHeight="1" x14ac:dyDescent="0.2">
      <c r="A41" s="127" t="s">
        <v>44</v>
      </c>
      <c r="B41" s="127"/>
      <c r="C41" s="128" t="s">
        <v>54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19" t="s">
        <v>55</v>
      </c>
      <c r="P41" s="119"/>
      <c r="Q41" s="119"/>
      <c r="R41" s="128" t="s">
        <v>56</v>
      </c>
      <c r="S41" s="128"/>
      <c r="T41" s="128"/>
      <c r="U41" s="128"/>
      <c r="V41" s="128"/>
      <c r="W41" s="128"/>
      <c r="X41" s="128"/>
      <c r="Y41" s="128"/>
      <c r="Z41" s="128"/>
      <c r="AA41" s="119" t="s">
        <v>66</v>
      </c>
      <c r="AB41" s="119"/>
      <c r="AC41" s="120"/>
      <c r="AD41" s="123" t="s">
        <v>58</v>
      </c>
      <c r="AE41" s="123"/>
    </row>
    <row r="42" spans="1:34" s="15" customFormat="1" ht="12.75" customHeight="1" x14ac:dyDescent="0.2">
      <c r="A42" s="127"/>
      <c r="B42" s="127"/>
      <c r="C42" s="128" t="s">
        <v>59</v>
      </c>
      <c r="D42" s="128"/>
      <c r="E42" s="128"/>
      <c r="F42" s="128" t="s">
        <v>60</v>
      </c>
      <c r="G42" s="128"/>
      <c r="H42" s="128"/>
      <c r="I42" s="128" t="s">
        <v>61</v>
      </c>
      <c r="J42" s="128"/>
      <c r="K42" s="128"/>
      <c r="L42" s="128" t="s">
        <v>62</v>
      </c>
      <c r="M42" s="128"/>
      <c r="N42" s="128"/>
      <c r="O42" s="119"/>
      <c r="P42" s="119"/>
      <c r="Q42" s="119"/>
      <c r="R42" s="128" t="s">
        <v>63</v>
      </c>
      <c r="S42" s="128"/>
      <c r="T42" s="128"/>
      <c r="U42" s="128" t="s">
        <v>64</v>
      </c>
      <c r="V42" s="128"/>
      <c r="W42" s="128"/>
      <c r="X42" s="128" t="s">
        <v>67</v>
      </c>
      <c r="Y42" s="128"/>
      <c r="Z42" s="128"/>
      <c r="AA42" s="119"/>
      <c r="AB42" s="119"/>
      <c r="AC42" s="120"/>
      <c r="AD42" s="123"/>
      <c r="AE42" s="123"/>
    </row>
    <row r="43" spans="1:34" s="15" customFormat="1" x14ac:dyDescent="0.2">
      <c r="A43" s="123">
        <f>Ocene!D3</f>
        <v>0</v>
      </c>
      <c r="B43" s="123"/>
      <c r="C43" s="128">
        <f>COUNTIF(Ocene!AJ6:AJ41,"=одличан")</f>
        <v>0</v>
      </c>
      <c r="D43" s="128"/>
      <c r="E43" s="128"/>
      <c r="F43" s="128">
        <f>COUNTIF(Ocene!AJ6:AJ41,"=врло добар")</f>
        <v>0</v>
      </c>
      <c r="G43" s="128"/>
      <c r="H43" s="128"/>
      <c r="I43" s="128">
        <f>COUNTIF(Ocene!AJ6:AJ41,"=добар")</f>
        <v>0</v>
      </c>
      <c r="J43" s="128"/>
      <c r="K43" s="128"/>
      <c r="L43" s="128">
        <f>COUNTIF(Ocene!AJ6:AJ41,"=довољан")</f>
        <v>0</v>
      </c>
      <c r="M43" s="128"/>
      <c r="N43" s="128"/>
      <c r="O43" s="128">
        <f>SUM(C43:M43)</f>
        <v>0</v>
      </c>
      <c r="P43" s="128"/>
      <c r="Q43" s="128"/>
      <c r="R43" s="128">
        <f>COUNTIF(Ocene!AN6:AN41,1)</f>
        <v>0</v>
      </c>
      <c r="S43" s="128"/>
      <c r="T43" s="128"/>
      <c r="U43" s="128">
        <f>COUNTIF(Ocene!AN6:AN41,2)</f>
        <v>0</v>
      </c>
      <c r="V43" s="128"/>
      <c r="W43" s="128"/>
      <c r="X43" s="128">
        <f>SUM(R43:W43)</f>
        <v>0</v>
      </c>
      <c r="Y43" s="128"/>
      <c r="Z43" s="128"/>
      <c r="AA43" s="128">
        <f>COUNTIF(Ocene!AN6:AN41,"&gt;=3")</f>
        <v>0</v>
      </c>
      <c r="AB43" s="128"/>
      <c r="AC43" s="132"/>
      <c r="AD43" s="128">
        <f>AD38</f>
        <v>0</v>
      </c>
      <c r="AE43" s="128"/>
    </row>
    <row r="44" spans="1:34" s="15" customFormat="1" x14ac:dyDescent="0.2">
      <c r="A44" s="123"/>
      <c r="B44" s="123"/>
      <c r="C44" s="133" t="str">
        <f>IF(ISERROR(C43/A43*100),"",C43/A43*100)</f>
        <v/>
      </c>
      <c r="D44" s="132"/>
      <c r="E44" s="132"/>
      <c r="F44" s="133" t="str">
        <f>IF(ISERROR(F43/A43*100),"",F43/A43*100)</f>
        <v/>
      </c>
      <c r="G44" s="132"/>
      <c r="H44" s="132"/>
      <c r="I44" s="133" t="str">
        <f>IF(ISERROR(I43/A43*100),"",I43/A43*100)</f>
        <v/>
      </c>
      <c r="J44" s="132"/>
      <c r="K44" s="132"/>
      <c r="L44" s="133" t="str">
        <f>IF(ISERROR(L43/A43*100),"",L43/A43*100)</f>
        <v/>
      </c>
      <c r="M44" s="132"/>
      <c r="N44" s="132"/>
      <c r="O44" s="133" t="str">
        <f>IF(ISERROR(O43/A43*100),"",O43/A43*100)</f>
        <v/>
      </c>
      <c r="P44" s="132"/>
      <c r="Q44" s="132"/>
      <c r="R44" s="133" t="str">
        <f>IF(ISERROR(R43/A43*100),"",R43/A43*100)</f>
        <v/>
      </c>
      <c r="S44" s="132"/>
      <c r="T44" s="132"/>
      <c r="U44" s="133" t="str">
        <f>IF(ISERROR(U43/A43*100),"",U43/A43*100)</f>
        <v/>
      </c>
      <c r="V44" s="132"/>
      <c r="W44" s="132"/>
      <c r="X44" s="133" t="str">
        <f>IF(ISERROR(X43/A43*100),"",X43/A43*100)</f>
        <v/>
      </c>
      <c r="Y44" s="133"/>
      <c r="Z44" s="132"/>
      <c r="AA44" s="133" t="str">
        <f>IF(ISERROR(AA43/A43*100),"",AA43/A43*100)</f>
        <v/>
      </c>
      <c r="AB44" s="133"/>
      <c r="AC44" s="132"/>
      <c r="AD44" s="133" t="str">
        <f>IF(ISERROR(AD43/A43*100),"",AD43/A43*100)</f>
        <v/>
      </c>
      <c r="AE44" s="133"/>
    </row>
    <row r="45" spans="1:34" s="15" customFormat="1" x14ac:dyDescent="0.2">
      <c r="A45" s="22"/>
      <c r="B45" s="22"/>
      <c r="C45" s="23"/>
      <c r="D45" s="24"/>
      <c r="E45" s="24"/>
      <c r="F45" s="23"/>
      <c r="G45" s="24"/>
      <c r="H45" s="24"/>
      <c r="I45" s="23"/>
      <c r="J45" s="24"/>
      <c r="K45" s="24"/>
      <c r="L45" s="23"/>
      <c r="M45" s="24"/>
      <c r="N45" s="24"/>
      <c r="O45" s="23"/>
      <c r="P45" s="24"/>
      <c r="Q45" s="24"/>
      <c r="R45" s="23"/>
      <c r="S45" s="24"/>
      <c r="T45" s="24"/>
      <c r="U45" s="23"/>
      <c r="V45" s="24"/>
      <c r="W45" s="24"/>
      <c r="X45" s="23"/>
      <c r="Y45" s="24"/>
      <c r="Z45" s="24"/>
      <c r="AA45" s="23"/>
      <c r="AB45" s="23"/>
      <c r="AC45" s="24"/>
      <c r="AD45" s="23"/>
      <c r="AE45" s="23"/>
    </row>
    <row r="46" spans="1:34" s="15" customFormat="1" x14ac:dyDescent="0.2">
      <c r="A46" s="119" t="s">
        <v>44</v>
      </c>
      <c r="B46" s="125"/>
      <c r="C46" s="119" t="s">
        <v>68</v>
      </c>
      <c r="D46" s="134"/>
      <c r="E46" s="119" t="s">
        <v>69</v>
      </c>
      <c r="F46" s="134"/>
      <c r="G46" s="128" t="s">
        <v>33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5" t="s">
        <v>34</v>
      </c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7"/>
      <c r="AF46" s="138"/>
      <c r="AG46" s="119" t="s">
        <v>32</v>
      </c>
      <c r="AH46" s="119"/>
    </row>
    <row r="47" spans="1:34" s="15" customFormat="1" ht="12.75" customHeight="1" x14ac:dyDescent="0.2">
      <c r="A47" s="125"/>
      <c r="B47" s="125"/>
      <c r="C47" s="134"/>
      <c r="D47" s="134"/>
      <c r="E47" s="134"/>
      <c r="F47" s="134"/>
      <c r="G47" s="119" t="s">
        <v>70</v>
      </c>
      <c r="H47" s="119"/>
      <c r="I47" s="119"/>
      <c r="J47" s="119" t="s">
        <v>71</v>
      </c>
      <c r="K47" s="120"/>
      <c r="L47" s="120"/>
      <c r="M47" s="119" t="s">
        <v>72</v>
      </c>
      <c r="N47" s="119"/>
      <c r="O47" s="119"/>
      <c r="P47" s="119" t="s">
        <v>73</v>
      </c>
      <c r="Q47" s="120"/>
      <c r="R47" s="120"/>
      <c r="S47" s="119" t="s">
        <v>74</v>
      </c>
      <c r="T47" s="119"/>
      <c r="U47" s="119"/>
      <c r="V47" s="119" t="s">
        <v>75</v>
      </c>
      <c r="W47" s="119"/>
      <c r="X47" s="119"/>
      <c r="Y47" s="119" t="s">
        <v>76</v>
      </c>
      <c r="Z47" s="120"/>
      <c r="AA47" s="120"/>
      <c r="AB47" s="119" t="s">
        <v>73</v>
      </c>
      <c r="AC47" s="132"/>
      <c r="AD47" s="132"/>
      <c r="AE47" s="119" t="s">
        <v>77</v>
      </c>
      <c r="AF47" s="120"/>
      <c r="AG47" s="119"/>
      <c r="AH47" s="119"/>
    </row>
    <row r="48" spans="1:34" s="15" customFormat="1" ht="12.75" customHeight="1" x14ac:dyDescent="0.2">
      <c r="A48" s="125"/>
      <c r="B48" s="125"/>
      <c r="C48" s="134"/>
      <c r="D48" s="134"/>
      <c r="E48" s="134"/>
      <c r="F48" s="134"/>
      <c r="G48" s="119"/>
      <c r="H48" s="119"/>
      <c r="I48" s="119"/>
      <c r="J48" s="120"/>
      <c r="K48" s="120"/>
      <c r="L48" s="120"/>
      <c r="M48" s="119"/>
      <c r="N48" s="119"/>
      <c r="O48" s="119"/>
      <c r="P48" s="120"/>
      <c r="Q48" s="120"/>
      <c r="R48" s="120"/>
      <c r="S48" s="119"/>
      <c r="T48" s="119"/>
      <c r="U48" s="119"/>
      <c r="V48" s="119"/>
      <c r="W48" s="119"/>
      <c r="X48" s="119"/>
      <c r="Y48" s="120"/>
      <c r="Z48" s="120"/>
      <c r="AA48" s="120"/>
      <c r="AB48" s="132"/>
      <c r="AC48" s="132"/>
      <c r="AD48" s="132"/>
      <c r="AE48" s="120"/>
      <c r="AF48" s="120"/>
      <c r="AG48" s="119"/>
      <c r="AH48" s="119"/>
    </row>
    <row r="49" spans="1:34" s="15" customFormat="1" x14ac:dyDescent="0.2">
      <c r="A49" s="123">
        <f>Ocene!D3</f>
        <v>0</v>
      </c>
      <c r="B49" s="123"/>
      <c r="C49" s="119">
        <f>COUNTA(Ocene!B6:B41)-COUNTIF(Ocene!AK6:AK41,"&gt;=1")</f>
        <v>0</v>
      </c>
      <c r="D49" s="119"/>
      <c r="E49" s="119">
        <f>A49-C49</f>
        <v>0</v>
      </c>
      <c r="F49" s="119"/>
      <c r="G49" s="128">
        <f>COUNTIF(Ocene!AL6:AL41,"&lt;25")-COUNTIF(Ocene!AL6:AL41,"0")</f>
        <v>0</v>
      </c>
      <c r="H49" s="128"/>
      <c r="I49" s="128"/>
      <c r="J49" s="128">
        <f>COUNTIF(Ocene!AL6:AL41,"&gt;=25")-M49</f>
        <v>0</v>
      </c>
      <c r="K49" s="128"/>
      <c r="L49" s="128"/>
      <c r="M49" s="128">
        <f>COUNTIF(Ocene!AQ6:AQ41,"&gt;=1")</f>
        <v>0</v>
      </c>
      <c r="N49" s="128"/>
      <c r="O49" s="128"/>
      <c r="P49" s="119">
        <f>SUM(G49:O49)</f>
        <v>0</v>
      </c>
      <c r="Q49" s="119"/>
      <c r="R49" s="119"/>
      <c r="S49" s="119">
        <f>COUNTIF(Ocene!AM6:AM41,"&gt;=8")-V49-Y49</f>
        <v>0</v>
      </c>
      <c r="T49" s="119"/>
      <c r="U49" s="119"/>
      <c r="V49" s="119">
        <f>COUNTIF(Ocene!AM6:AM41,"&gt;=18")-Y49</f>
        <v>0</v>
      </c>
      <c r="W49" s="120"/>
      <c r="X49" s="120"/>
      <c r="Y49" s="128">
        <f>COUNTIF(Ocene!AM6:AM41,"&gt;=25")</f>
        <v>0</v>
      </c>
      <c r="Z49" s="132"/>
      <c r="AA49" s="132"/>
      <c r="AB49" s="119">
        <f>SUM(S49:AA49)</f>
        <v>0</v>
      </c>
      <c r="AC49" s="132"/>
      <c r="AD49" s="132"/>
      <c r="AE49" s="127">
        <f>COUNTIF(Ocene!AM6:AM41,"&lt;8")-COUNTIF(Ocene!AM6:AM41,"0")</f>
        <v>0</v>
      </c>
      <c r="AF49" s="139"/>
      <c r="AG49" s="140">
        <f>P50+AB50+AE50</f>
        <v>0</v>
      </c>
      <c r="AH49" s="123"/>
    </row>
    <row r="50" spans="1:34" s="15" customFormat="1" x14ac:dyDescent="0.2">
      <c r="A50" s="123"/>
      <c r="B50" s="123"/>
      <c r="C50" s="120"/>
      <c r="D50" s="120"/>
      <c r="E50" s="120"/>
      <c r="F50" s="120"/>
      <c r="G50" s="141">
        <f>SUMIF(Ocene!AL6:AL41,"&lt;25")</f>
        <v>0</v>
      </c>
      <c r="H50" s="142"/>
      <c r="I50" s="142"/>
      <c r="J50" s="141">
        <f>SUMIF(Ocene!AL6:AL41,"&gt;=25")-M50</f>
        <v>0</v>
      </c>
      <c r="K50" s="142"/>
      <c r="L50" s="142"/>
      <c r="M50" s="141">
        <f>SUMIF(Ocene!AQ6:AQ41,"&gt;=1")</f>
        <v>0</v>
      </c>
      <c r="N50" s="142"/>
      <c r="O50" s="142"/>
      <c r="P50" s="143">
        <f>SUM(G50:O50)</f>
        <v>0</v>
      </c>
      <c r="Q50" s="144"/>
      <c r="R50" s="144"/>
      <c r="S50" s="143">
        <f>SUMIF(Ocene!AM6:AM41,"&gt;=8")-V50-Y50</f>
        <v>0</v>
      </c>
      <c r="T50" s="144"/>
      <c r="U50" s="144"/>
      <c r="V50" s="143">
        <f>SUMIF(Ocene!AM6:AM41,"&gt;=18")-Y50</f>
        <v>0</v>
      </c>
      <c r="W50" s="144"/>
      <c r="X50" s="144"/>
      <c r="Y50" s="128">
        <f>SUMIF(Ocene!AM6:AM41,"&gt;=25")</f>
        <v>0</v>
      </c>
      <c r="Z50" s="132"/>
      <c r="AA50" s="132"/>
      <c r="AB50" s="143">
        <f>SUM(S50:AA50)</f>
        <v>0</v>
      </c>
      <c r="AC50" s="132"/>
      <c r="AD50" s="132"/>
      <c r="AE50" s="127">
        <f>SUMIF(Ocene!AM6:AM41,"&lt;8")</f>
        <v>0</v>
      </c>
      <c r="AF50" s="139"/>
      <c r="AG50" s="123"/>
      <c r="AH50" s="123"/>
    </row>
    <row r="51" spans="1:34" s="15" customFormat="1" ht="12.75" x14ac:dyDescent="0.2">
      <c r="M51" s="25"/>
    </row>
    <row r="52" spans="1:34" s="15" customFormat="1" ht="12.75" x14ac:dyDescent="0.2">
      <c r="S52" s="64" t="s">
        <v>36</v>
      </c>
    </row>
  </sheetData>
  <sheetProtection password="ED00" sheet="1" objects="1" scenarios="1"/>
  <mergeCells count="436">
    <mergeCell ref="U28:W28"/>
    <mergeCell ref="M28:N28"/>
    <mergeCell ref="A28:D28"/>
    <mergeCell ref="E28:F28"/>
    <mergeCell ref="G28:H28"/>
    <mergeCell ref="I28:J28"/>
    <mergeCell ref="K28:L28"/>
    <mergeCell ref="O28:P28"/>
    <mergeCell ref="Q28:R28"/>
    <mergeCell ref="S28:T28"/>
    <mergeCell ref="A3:D3"/>
    <mergeCell ref="A9:D9"/>
    <mergeCell ref="A8:D8"/>
    <mergeCell ref="A7:D7"/>
    <mergeCell ref="A6:D6"/>
    <mergeCell ref="A5:D5"/>
    <mergeCell ref="A4:D4"/>
    <mergeCell ref="A20:D20"/>
    <mergeCell ref="A19:D19"/>
    <mergeCell ref="A18:D18"/>
    <mergeCell ref="A17:D17"/>
    <mergeCell ref="A16:D16"/>
    <mergeCell ref="A13:D13"/>
    <mergeCell ref="A12:D12"/>
    <mergeCell ref="A11:D11"/>
    <mergeCell ref="A10:D10"/>
    <mergeCell ref="A15:D15"/>
    <mergeCell ref="A14:D14"/>
    <mergeCell ref="A30:D30"/>
    <mergeCell ref="A29:D29"/>
    <mergeCell ref="A27:D27"/>
    <mergeCell ref="A26:D26"/>
    <mergeCell ref="A25:D25"/>
    <mergeCell ref="A24:D24"/>
    <mergeCell ref="A23:D23"/>
    <mergeCell ref="A22:D22"/>
    <mergeCell ref="A21:D21"/>
    <mergeCell ref="Y49:AA49"/>
    <mergeCell ref="AB49:AD49"/>
    <mergeCell ref="AE49:AF49"/>
    <mergeCell ref="AG49:AH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F50"/>
    <mergeCell ref="A49:B50"/>
    <mergeCell ref="C49:D50"/>
    <mergeCell ref="E49:F50"/>
    <mergeCell ref="G49:I49"/>
    <mergeCell ref="J49:L49"/>
    <mergeCell ref="M49:O49"/>
    <mergeCell ref="P49:R49"/>
    <mergeCell ref="S49:U49"/>
    <mergeCell ref="V49:X49"/>
    <mergeCell ref="A46:B48"/>
    <mergeCell ref="C46:D48"/>
    <mergeCell ref="E46:F48"/>
    <mergeCell ref="G46:R46"/>
    <mergeCell ref="S46:AF46"/>
    <mergeCell ref="AG46:AH48"/>
    <mergeCell ref="G47:I48"/>
    <mergeCell ref="J47:L48"/>
    <mergeCell ref="M47:O48"/>
    <mergeCell ref="P47:R48"/>
    <mergeCell ref="S47:U48"/>
    <mergeCell ref="V47:X48"/>
    <mergeCell ref="Y47:AA48"/>
    <mergeCell ref="AB47:AD48"/>
    <mergeCell ref="AE47:AF48"/>
    <mergeCell ref="AA43:AC43"/>
    <mergeCell ref="AD43:AE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E44"/>
    <mergeCell ref="A43:B44"/>
    <mergeCell ref="C43:E43"/>
    <mergeCell ref="F43:H43"/>
    <mergeCell ref="I43:K43"/>
    <mergeCell ref="L43:N43"/>
    <mergeCell ref="O43:Q43"/>
    <mergeCell ref="R43:T43"/>
    <mergeCell ref="U43:W43"/>
    <mergeCell ref="X43:Z43"/>
    <mergeCell ref="A41:B42"/>
    <mergeCell ref="C41:N41"/>
    <mergeCell ref="O41:Q42"/>
    <mergeCell ref="R41:Z41"/>
    <mergeCell ref="AA41:AC42"/>
    <mergeCell ref="AD41:AE42"/>
    <mergeCell ref="C42:E42"/>
    <mergeCell ref="F42:H42"/>
    <mergeCell ref="I42:K42"/>
    <mergeCell ref="L42:N42"/>
    <mergeCell ref="R42:T42"/>
    <mergeCell ref="U42:W42"/>
    <mergeCell ref="X42:Z42"/>
    <mergeCell ref="AA38:AC38"/>
    <mergeCell ref="AD38:AE38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E39"/>
    <mergeCell ref="A38:B39"/>
    <mergeCell ref="C38:E38"/>
    <mergeCell ref="F38:H38"/>
    <mergeCell ref="I38:K38"/>
    <mergeCell ref="L38:N38"/>
    <mergeCell ref="O38:Q38"/>
    <mergeCell ref="R38:T38"/>
    <mergeCell ref="U38:W38"/>
    <mergeCell ref="X38:Z38"/>
    <mergeCell ref="A36:B37"/>
    <mergeCell ref="C36:N36"/>
    <mergeCell ref="O36:Q37"/>
    <mergeCell ref="R36:Z36"/>
    <mergeCell ref="A31:D31"/>
    <mergeCell ref="AA36:AC37"/>
    <mergeCell ref="AD36:AE37"/>
    <mergeCell ref="C37:E37"/>
    <mergeCell ref="F37:H37"/>
    <mergeCell ref="I37:K37"/>
    <mergeCell ref="L37:N37"/>
    <mergeCell ref="R37:T37"/>
    <mergeCell ref="U37:W37"/>
    <mergeCell ref="X37:Z37"/>
    <mergeCell ref="E31:F31"/>
    <mergeCell ref="G31:H31"/>
    <mergeCell ref="I31:J31"/>
    <mergeCell ref="K31:L31"/>
    <mergeCell ref="M31:N31"/>
    <mergeCell ref="O31:P31"/>
    <mergeCell ref="Q31:R31"/>
    <mergeCell ref="S31:T31"/>
    <mergeCell ref="U31:W31"/>
    <mergeCell ref="E30:F30"/>
    <mergeCell ref="G30:H30"/>
    <mergeCell ref="I30:J30"/>
    <mergeCell ref="K30:L30"/>
    <mergeCell ref="M30:N30"/>
    <mergeCell ref="O30:P30"/>
    <mergeCell ref="Q30:R30"/>
    <mergeCell ref="S30:T30"/>
    <mergeCell ref="U30:W30"/>
    <mergeCell ref="E29:F29"/>
    <mergeCell ref="G29:H29"/>
    <mergeCell ref="I29:J29"/>
    <mergeCell ref="K29:L29"/>
    <mergeCell ref="M29:N29"/>
    <mergeCell ref="O29:P29"/>
    <mergeCell ref="Q29:R29"/>
    <mergeCell ref="S29:T29"/>
    <mergeCell ref="U29:W29"/>
    <mergeCell ref="E27:F27"/>
    <mergeCell ref="G27:H27"/>
    <mergeCell ref="I27:J27"/>
    <mergeCell ref="K27:L27"/>
    <mergeCell ref="M27:N27"/>
    <mergeCell ref="O27:P27"/>
    <mergeCell ref="Q27:R27"/>
    <mergeCell ref="S27:T27"/>
    <mergeCell ref="U27:W27"/>
    <mergeCell ref="Z25:AD25"/>
    <mergeCell ref="AE25:AF25"/>
    <mergeCell ref="E26:F26"/>
    <mergeCell ref="G26:H26"/>
    <mergeCell ref="I26:J26"/>
    <mergeCell ref="K26:L26"/>
    <mergeCell ref="M26:N26"/>
    <mergeCell ref="O26:P26"/>
    <mergeCell ref="Q26:R26"/>
    <mergeCell ref="S26:T26"/>
    <mergeCell ref="U26:W26"/>
    <mergeCell ref="E25:F25"/>
    <mergeCell ref="G25:H25"/>
    <mergeCell ref="I25:J25"/>
    <mergeCell ref="K25:L25"/>
    <mergeCell ref="M25:N25"/>
    <mergeCell ref="O25:P25"/>
    <mergeCell ref="Q25:R25"/>
    <mergeCell ref="S25:T25"/>
    <mergeCell ref="U25:W25"/>
    <mergeCell ref="AE23:AF23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U24:W24"/>
    <mergeCell ref="Z24:AD24"/>
    <mergeCell ref="AE24:AF24"/>
    <mergeCell ref="E21:F21"/>
    <mergeCell ref="G21:H21"/>
    <mergeCell ref="I21:J21"/>
    <mergeCell ref="K21:L21"/>
    <mergeCell ref="M21:N21"/>
    <mergeCell ref="AE22:AF22"/>
    <mergeCell ref="E23:F23"/>
    <mergeCell ref="G23:H23"/>
    <mergeCell ref="I23:J23"/>
    <mergeCell ref="K23:L23"/>
    <mergeCell ref="U21:W21"/>
    <mergeCell ref="Z21:AD21"/>
    <mergeCell ref="AE21:AF21"/>
    <mergeCell ref="E22:F22"/>
    <mergeCell ref="G22:H22"/>
    <mergeCell ref="O23:P23"/>
    <mergeCell ref="Q23:R23"/>
    <mergeCell ref="S23:T23"/>
    <mergeCell ref="U23:W23"/>
    <mergeCell ref="Z23:AD23"/>
    <mergeCell ref="Q22:R22"/>
    <mergeCell ref="S22:T22"/>
    <mergeCell ref="U22:W22"/>
    <mergeCell ref="Z22:AD22"/>
    <mergeCell ref="O21:P21"/>
    <mergeCell ref="Q21:R21"/>
    <mergeCell ref="S21:T21"/>
    <mergeCell ref="M20:N20"/>
    <mergeCell ref="O20:P20"/>
    <mergeCell ref="Q20:R20"/>
    <mergeCell ref="S20:T20"/>
    <mergeCell ref="I22:J22"/>
    <mergeCell ref="K22:L22"/>
    <mergeCell ref="M22:N22"/>
    <mergeCell ref="O22:P22"/>
    <mergeCell ref="E20:F20"/>
    <mergeCell ref="G20:H20"/>
    <mergeCell ref="I20:J20"/>
    <mergeCell ref="K20:L20"/>
    <mergeCell ref="O18:P18"/>
    <mergeCell ref="Q18:R18"/>
    <mergeCell ref="U20:W20"/>
    <mergeCell ref="Z20:AD20"/>
    <mergeCell ref="O19:P19"/>
    <mergeCell ref="Q19:R19"/>
    <mergeCell ref="S19:T19"/>
    <mergeCell ref="U19:W19"/>
    <mergeCell ref="Z19:AF19"/>
    <mergeCell ref="AE20:AF20"/>
    <mergeCell ref="E18:F18"/>
    <mergeCell ref="G18:H18"/>
    <mergeCell ref="I18:J18"/>
    <mergeCell ref="K18:L18"/>
    <mergeCell ref="M18:N18"/>
    <mergeCell ref="S18:T18"/>
    <mergeCell ref="U18:W18"/>
    <mergeCell ref="E19:F19"/>
    <mergeCell ref="G19:H19"/>
    <mergeCell ref="I19:J19"/>
    <mergeCell ref="K19:L19"/>
    <mergeCell ref="M19:N19"/>
    <mergeCell ref="E17:F17"/>
    <mergeCell ref="G17:H17"/>
    <mergeCell ref="I17:J17"/>
    <mergeCell ref="K17:L17"/>
    <mergeCell ref="M17:N17"/>
    <mergeCell ref="O17:P17"/>
    <mergeCell ref="Q17:R17"/>
    <mergeCell ref="S17:T17"/>
    <mergeCell ref="U17:W17"/>
    <mergeCell ref="U15:W15"/>
    <mergeCell ref="E16:F16"/>
    <mergeCell ref="G16:H16"/>
    <mergeCell ref="I16:J16"/>
    <mergeCell ref="K16:L16"/>
    <mergeCell ref="M16:N16"/>
    <mergeCell ref="E15:F15"/>
    <mergeCell ref="O16:P16"/>
    <mergeCell ref="Q16:R16"/>
    <mergeCell ref="S16:T16"/>
    <mergeCell ref="U16:W16"/>
    <mergeCell ref="G15:H15"/>
    <mergeCell ref="I15:J15"/>
    <mergeCell ref="K15:L15"/>
    <mergeCell ref="M15:N15"/>
    <mergeCell ref="O14:P14"/>
    <mergeCell ref="Q14:R14"/>
    <mergeCell ref="O15:P15"/>
    <mergeCell ref="Q15:R15"/>
    <mergeCell ref="S15:T15"/>
    <mergeCell ref="Y13:AB13"/>
    <mergeCell ref="AC13:AE13"/>
    <mergeCell ref="S14:T14"/>
    <mergeCell ref="U14:W14"/>
    <mergeCell ref="Y14:AB14"/>
    <mergeCell ref="AC14:AE14"/>
    <mergeCell ref="O13:P13"/>
    <mergeCell ref="Q13:R13"/>
    <mergeCell ref="S13:T13"/>
    <mergeCell ref="U13:W13"/>
    <mergeCell ref="Y15:AB15"/>
    <mergeCell ref="AC15:AE15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3:N13"/>
    <mergeCell ref="Y11:AE11"/>
    <mergeCell ref="E12:F12"/>
    <mergeCell ref="G12:H12"/>
    <mergeCell ref="I12:J12"/>
    <mergeCell ref="K12:L12"/>
    <mergeCell ref="M12:N12"/>
    <mergeCell ref="O12:P12"/>
    <mergeCell ref="Q12:R12"/>
    <mergeCell ref="S12:T12"/>
    <mergeCell ref="U12:W12"/>
    <mergeCell ref="Y12:AB12"/>
    <mergeCell ref="AC12:AE12"/>
    <mergeCell ref="E11:F11"/>
    <mergeCell ref="G11:H11"/>
    <mergeCell ref="I11:J11"/>
    <mergeCell ref="K11:L11"/>
    <mergeCell ref="M11:N11"/>
    <mergeCell ref="O11:P11"/>
    <mergeCell ref="Q11:R11"/>
    <mergeCell ref="S11:T11"/>
    <mergeCell ref="U11:W11"/>
    <mergeCell ref="E10:F10"/>
    <mergeCell ref="G10:H10"/>
    <mergeCell ref="I10:J10"/>
    <mergeCell ref="K10:L10"/>
    <mergeCell ref="M10:N10"/>
    <mergeCell ref="O10:P10"/>
    <mergeCell ref="Q10:R10"/>
    <mergeCell ref="S10:T10"/>
    <mergeCell ref="U10:W10"/>
    <mergeCell ref="AC8:AE8"/>
    <mergeCell ref="E9:F9"/>
    <mergeCell ref="G9:H9"/>
    <mergeCell ref="I9:J9"/>
    <mergeCell ref="K9:L9"/>
    <mergeCell ref="M9:N9"/>
    <mergeCell ref="O9:P9"/>
    <mergeCell ref="Q9:R9"/>
    <mergeCell ref="S9:T9"/>
    <mergeCell ref="M8:N8"/>
    <mergeCell ref="U9:W9"/>
    <mergeCell ref="E6:F6"/>
    <mergeCell ref="G6:H6"/>
    <mergeCell ref="I6:J6"/>
    <mergeCell ref="K6:L6"/>
    <mergeCell ref="M6:N6"/>
    <mergeCell ref="AC7:AE7"/>
    <mergeCell ref="E8:F8"/>
    <mergeCell ref="G8:H8"/>
    <mergeCell ref="I8:J8"/>
    <mergeCell ref="K8:L8"/>
    <mergeCell ref="U6:W6"/>
    <mergeCell ref="Y6:AB6"/>
    <mergeCell ref="AC6:AE6"/>
    <mergeCell ref="E7:F7"/>
    <mergeCell ref="G7:H7"/>
    <mergeCell ref="O8:P8"/>
    <mergeCell ref="Q8:R8"/>
    <mergeCell ref="S8:T8"/>
    <mergeCell ref="U8:W8"/>
    <mergeCell ref="Y8:AB8"/>
    <mergeCell ref="Q7:R7"/>
    <mergeCell ref="S7:T7"/>
    <mergeCell ref="U7:W7"/>
    <mergeCell ref="Y7:AB7"/>
    <mergeCell ref="O6:P6"/>
    <mergeCell ref="Q6:R6"/>
    <mergeCell ref="S6:T6"/>
    <mergeCell ref="M5:N5"/>
    <mergeCell ref="O5:P5"/>
    <mergeCell ref="Q5:R5"/>
    <mergeCell ref="S5:T5"/>
    <mergeCell ref="I7:J7"/>
    <mergeCell ref="K7:L7"/>
    <mergeCell ref="M7:N7"/>
    <mergeCell ref="O7:P7"/>
    <mergeCell ref="E5:F5"/>
    <mergeCell ref="G5:H5"/>
    <mergeCell ref="I5:J5"/>
    <mergeCell ref="K5:L5"/>
    <mergeCell ref="O3:P3"/>
    <mergeCell ref="Q3:R3"/>
    <mergeCell ref="U5:W5"/>
    <mergeCell ref="Y5:AB5"/>
    <mergeCell ref="O4:P4"/>
    <mergeCell ref="Q4:R4"/>
    <mergeCell ref="S4:T4"/>
    <mergeCell ref="U4:W4"/>
    <mergeCell ref="Y4:AE4"/>
    <mergeCell ref="AC5:AE5"/>
    <mergeCell ref="U1:W2"/>
    <mergeCell ref="E3:F3"/>
    <mergeCell ref="G3:H3"/>
    <mergeCell ref="I3:J3"/>
    <mergeCell ref="K3:L3"/>
    <mergeCell ref="M3:N3"/>
    <mergeCell ref="S3:T3"/>
    <mergeCell ref="U3:W3"/>
    <mergeCell ref="E4:F4"/>
    <mergeCell ref="G4:H4"/>
    <mergeCell ref="I4:J4"/>
    <mergeCell ref="K4:L4"/>
    <mergeCell ref="M4:N4"/>
    <mergeCell ref="A1:D2"/>
    <mergeCell ref="E1:F2"/>
    <mergeCell ref="G1:H2"/>
    <mergeCell ref="I1:J2"/>
    <mergeCell ref="K1:L2"/>
    <mergeCell ref="M1:N2"/>
    <mergeCell ref="O1:P2"/>
    <mergeCell ref="Q1:R2"/>
    <mergeCell ref="S1:T2"/>
  </mergeCells>
  <hyperlinks>
    <hyperlink ref="S52" r:id="rId1" tooltip="Ako ima predloga, sugestija, kritika..."/>
  </hyperlinks>
  <pageMargins left="0.70866141732283505" right="0.70866141732283505" top="0.74803149606299202" bottom="0.74803149606299202" header="0.31496062992126" footer="0.31496062992126"/>
  <pageSetup paperSize="9" scale="6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58"/>
  <sheetViews>
    <sheetView zoomScale="80" zoomScaleNormal="80" workbookViewId="0">
      <selection activeCell="Y2" sqref="Y2"/>
    </sheetView>
  </sheetViews>
  <sheetFormatPr defaultRowHeight="15.75" x14ac:dyDescent="0.25"/>
  <cols>
    <col min="1" max="1" width="19.5" customWidth="1"/>
    <col min="4" max="4" width="28.5" customWidth="1"/>
    <col min="5" max="5" width="10.125" customWidth="1"/>
    <col min="6" max="7" width="5.5" style="50" customWidth="1"/>
    <col min="8" max="8" width="4.25" customWidth="1"/>
    <col min="9" max="9" width="20.875" customWidth="1"/>
    <col min="10" max="10" width="10.375" customWidth="1"/>
    <col min="11" max="11" width="18" customWidth="1"/>
    <col min="12" max="12" width="18.125" customWidth="1"/>
    <col min="13" max="17" width="5.625" customWidth="1"/>
    <col min="18" max="18" width="24.5" customWidth="1"/>
    <col min="19" max="19" width="18.125" customWidth="1"/>
    <col min="20" max="24" width="5.625" customWidth="1"/>
    <col min="25" max="25" width="25.125" customWidth="1"/>
    <col min="26" max="26" width="23.125" customWidth="1"/>
    <col min="27" max="31" width="5.625" customWidth="1"/>
    <col min="32" max="32" width="27" customWidth="1"/>
    <col min="33" max="33" width="23.25" customWidth="1"/>
    <col min="34" max="38" width="5.625" customWidth="1"/>
    <col min="39" max="39" width="22.5" customWidth="1"/>
    <col min="40" max="40" width="18.125" customWidth="1"/>
    <col min="41" max="41" width="5.625" customWidth="1"/>
    <col min="42" max="42" width="22.5" customWidth="1"/>
  </cols>
  <sheetData>
    <row r="1" spans="1:39" x14ac:dyDescent="0.25">
      <c r="C1" t="s">
        <v>214</v>
      </c>
      <c r="D1" t="s">
        <v>215</v>
      </c>
      <c r="E1" t="s">
        <v>216</v>
      </c>
      <c r="F1" s="50" t="s">
        <v>217</v>
      </c>
      <c r="G1" s="50" t="s">
        <v>218</v>
      </c>
      <c r="H1" t="s">
        <v>219</v>
      </c>
      <c r="I1" t="s">
        <v>136</v>
      </c>
      <c r="K1" t="s">
        <v>80</v>
      </c>
      <c r="L1" s="148" t="s">
        <v>79</v>
      </c>
      <c r="M1" s="148"/>
      <c r="N1" s="148"/>
      <c r="O1" s="148"/>
      <c r="P1" s="148"/>
      <c r="Q1" s="148"/>
      <c r="R1" s="148"/>
      <c r="S1" s="148" t="s">
        <v>81</v>
      </c>
      <c r="T1" s="148"/>
      <c r="U1" s="148"/>
      <c r="V1" s="148"/>
      <c r="W1" s="148"/>
      <c r="X1" s="148"/>
      <c r="Y1" s="148"/>
      <c r="Z1" s="148" t="s">
        <v>82</v>
      </c>
      <c r="AA1" s="148"/>
      <c r="AB1" s="148"/>
      <c r="AC1" s="148"/>
      <c r="AD1" s="148"/>
      <c r="AE1" s="148"/>
      <c r="AF1" s="148"/>
      <c r="AG1" s="105" t="s">
        <v>83</v>
      </c>
      <c r="AH1" s="105"/>
      <c r="AI1" s="105"/>
      <c r="AJ1" s="105"/>
      <c r="AK1" s="105"/>
      <c r="AL1" s="105"/>
      <c r="AM1" s="105"/>
    </row>
    <row r="2" spans="1:39" x14ac:dyDescent="0.25">
      <c r="A2">
        <f>Ocene!B6</f>
        <v>0</v>
      </c>
      <c r="B2" s="27">
        <f>Ocene!AI6</f>
        <v>0</v>
      </c>
      <c r="C2" s="88">
        <f>IFERROR(RANK(G2,$G$2:$G$37,0),0)</f>
        <v>36</v>
      </c>
      <c r="D2">
        <f>IF(A2="","",A2)</f>
        <v>0</v>
      </c>
      <c r="E2" s="89">
        <f>IF(B2="Н","0",B2)</f>
        <v>0</v>
      </c>
      <c r="F2" s="90">
        <f>IF(E2="0",0,IFERROR(RANK(E2,$E$2:$E$37,1),""))</f>
        <v>1</v>
      </c>
      <c r="G2" s="90">
        <f>IFERROR((F2*10)+(COUNTIF($F$2:F2,F2)),"")</f>
        <v>11</v>
      </c>
      <c r="H2" s="50">
        <v>1</v>
      </c>
      <c r="I2">
        <f>IFERROR(VLOOKUP(H2,$C$2:$G$37,2,FALSE),"")</f>
        <v>0</v>
      </c>
      <c r="J2" s="89">
        <f>IFERROR(VLOOKUP(H2,$C$2:$G$37,3,FALSE),"")</f>
        <v>0</v>
      </c>
      <c r="K2" t="str">
        <f>IF(J2=5," "&amp;I2&amp;" ","")</f>
        <v/>
      </c>
      <c r="L2" t="str">
        <f>IF(AND(J2&gt;=4.5,J2&lt;5)," "&amp;I2&amp;"","")</f>
        <v/>
      </c>
      <c r="M2" s="27" t="str">
        <f>IF(L2&lt;&gt;"",ROUND($J2,2),"")</f>
        <v/>
      </c>
      <c r="N2" s="27" t="str">
        <f t="shared" ref="N2:N37" si="0">LEFT(M2,1)</f>
        <v/>
      </c>
      <c r="O2" s="27" t="str">
        <f t="shared" ref="O2" si="1">IF(MID(M2,3,1)&lt;&gt;"",MID(M2,3,1),"0")</f>
        <v>0</v>
      </c>
      <c r="P2" s="27" t="str">
        <f t="shared" ref="P2" si="2">IF(MID(M2,4,1)&lt;&gt;"",MID(M2,4,1),"0")</f>
        <v>0</v>
      </c>
      <c r="Q2" s="27" t="str">
        <f t="shared" ref="Q2" si="3">""&amp;"("&amp;N2&amp;""&amp;","&amp;""&amp;O2&amp;""&amp;P2&amp;") "</f>
        <v xml:space="preserve">(,00) </v>
      </c>
      <c r="R2" s="27" t="str">
        <f>IF(L2&lt;&gt;"",L2&amp;" "&amp;Q2&amp;"","")</f>
        <v/>
      </c>
      <c r="S2" t="str">
        <f t="shared" ref="S2:S37" si="4">IF(AND(J2&gt;=3.5,J2&lt;4.5)," "&amp;I2&amp;" ","")</f>
        <v/>
      </c>
      <c r="T2" s="27" t="str">
        <f>IF(S2&lt;&gt;"",ROUND($J2,2),"")</f>
        <v/>
      </c>
      <c r="U2" s="27" t="str">
        <f t="shared" ref="U2:U37" si="5">LEFT(T2,1)</f>
        <v/>
      </c>
      <c r="V2" s="27" t="str">
        <f t="shared" ref="V2" si="6">IF(MID(T2,3,1)&lt;&gt;"",MID(T2,3,1),"0")</f>
        <v>0</v>
      </c>
      <c r="W2" s="27" t="str">
        <f t="shared" ref="W2" si="7">IF(MID(T2,4,1)&lt;&gt;"",MID(T2,4,1),"0")</f>
        <v>0</v>
      </c>
      <c r="X2" s="27" t="str">
        <f t="shared" ref="X2" si="8">""&amp;"("&amp;U2&amp;""&amp;","&amp;""&amp;V2&amp;""&amp;W2&amp;") "</f>
        <v xml:space="preserve">(,00) </v>
      </c>
      <c r="Y2" s="27" t="str">
        <f>IF(S2&lt;&gt;"",S2&amp;" "&amp;X2&amp;"","")</f>
        <v/>
      </c>
      <c r="Z2" t="str">
        <f t="shared" ref="Z2:Z37" si="9">IF(AND(J2&gt;=2.5,J2&lt;3.5)," "&amp;I2&amp;" ","")</f>
        <v/>
      </c>
      <c r="AA2" s="27" t="str">
        <f>IF(Z2&lt;&gt;"",ROUND($J2,2),"")</f>
        <v/>
      </c>
      <c r="AB2" s="27" t="str">
        <f t="shared" ref="AB2:AB37" si="10">LEFT(AA2,1)</f>
        <v/>
      </c>
      <c r="AC2" s="27" t="str">
        <f t="shared" ref="AC2" si="11">IF(MID(AA2,3,1)&lt;&gt;"",MID(AA2,3,1),"0")</f>
        <v>0</v>
      </c>
      <c r="AD2" s="27" t="str">
        <f t="shared" ref="AD2" si="12">IF(MID(AA2,4,1)&lt;&gt;"",MID(AA2,4,1),"0")</f>
        <v>0</v>
      </c>
      <c r="AE2" s="27" t="str">
        <f t="shared" ref="AE2" si="13">""&amp;"("&amp;AB2&amp;""&amp;","&amp;""&amp;AC2&amp;""&amp;AD2&amp;") "</f>
        <v xml:space="preserve">(,00) </v>
      </c>
      <c r="AF2" s="27" t="str">
        <f>IF(Z2&lt;&gt;"",Z2&amp;" "&amp;AE2&amp;"","")</f>
        <v/>
      </c>
      <c r="AG2" t="str">
        <f t="shared" ref="AG2:AG37" si="14">IF(AND(J2&gt;=1.5,J2&lt;2.5)," "&amp;I2&amp;" ","")</f>
        <v/>
      </c>
      <c r="AH2" s="27" t="str">
        <f>IF(AG2&lt;&gt;"",ROUND($J2,2),"")</f>
        <v/>
      </c>
      <c r="AI2" s="27" t="str">
        <f t="shared" ref="AI2:AI37" si="15">LEFT(AH2,1)</f>
        <v/>
      </c>
      <c r="AJ2" s="27" t="str">
        <f t="shared" ref="AJ2" si="16">IF(MID(AH2,3,1)&lt;&gt;"",MID(AH2,3,1),"0")</f>
        <v>0</v>
      </c>
      <c r="AK2" s="27" t="str">
        <f t="shared" ref="AK2" si="17">IF(MID(AH2,4,1)&lt;&gt;"",MID(AH2,4,1),"0")</f>
        <v>0</v>
      </c>
      <c r="AL2" s="27" t="str">
        <f t="shared" ref="AL2" si="18">""&amp;"("&amp;AI2&amp;""&amp;","&amp;""&amp;AJ2&amp;""&amp;AK2&amp;") "</f>
        <v xml:space="preserve">(,00) </v>
      </c>
      <c r="AM2" s="27" t="str">
        <f>IF(AG2&lt;&gt;"",AG2&amp;" "&amp;AL2&amp;"","")</f>
        <v/>
      </c>
    </row>
    <row r="3" spans="1:39" x14ac:dyDescent="0.25">
      <c r="A3">
        <f>Ocene!B7</f>
        <v>0</v>
      </c>
      <c r="B3" s="27">
        <f>Ocene!AI7</f>
        <v>0</v>
      </c>
      <c r="C3" s="88">
        <f t="shared" ref="C3:C37" si="19">IFERROR(RANK(G3,$G$2:$G$37,0),0)</f>
        <v>35</v>
      </c>
      <c r="D3">
        <f t="shared" ref="D3:D37" si="20">IF(A3="","",A3)</f>
        <v>0</v>
      </c>
      <c r="E3" s="89">
        <f t="shared" ref="E3:E37" si="21">IF(B3="Н","0",B3)</f>
        <v>0</v>
      </c>
      <c r="F3" s="90">
        <f t="shared" ref="F3:F37" si="22">IF(E3="0",0,IFERROR(RANK(E3,$E$2:$E$37,1),""))</f>
        <v>1</v>
      </c>
      <c r="G3" s="90">
        <f>IFERROR((F3*10)+(COUNTIF($F$2:F3,F3)),"")</f>
        <v>12</v>
      </c>
      <c r="H3" s="50">
        <v>2</v>
      </c>
      <c r="I3">
        <f t="shared" ref="I3:I37" si="23">IFERROR(VLOOKUP(H3,$C$2:$G$37,2,FALSE),"")</f>
        <v>0</v>
      </c>
      <c r="J3" s="89">
        <f t="shared" ref="J3:J37" si="24">IFERROR(VLOOKUP(H3,$C$2:$G$37,3,FALSE),"")</f>
        <v>0</v>
      </c>
      <c r="K3" t="str">
        <f t="shared" ref="K3:K37" si="25">IF(J3=5," "&amp;I3&amp;" ","")</f>
        <v/>
      </c>
      <c r="L3" t="str">
        <f t="shared" ref="L3:L37" si="26">IF(AND(J3&gt;=4.5,J3&lt;5)," "&amp;I3&amp;"","")</f>
        <v/>
      </c>
      <c r="M3" s="27" t="str">
        <f t="shared" ref="M3:M37" si="27">IF(L3&lt;&gt;"",ROUND($J3,2),"")</f>
        <v/>
      </c>
      <c r="N3" s="27" t="str">
        <f>LEFT(M3,1)</f>
        <v/>
      </c>
      <c r="O3" s="27" t="str">
        <f>IF(MID(M3,3,1)&lt;&gt;"",MID(M3,3,1),"0")</f>
        <v>0</v>
      </c>
      <c r="P3" s="27" t="str">
        <f>IF(MID(M3,4,1)&lt;&gt;"",MID(M3,4,1),"0")</f>
        <v>0</v>
      </c>
      <c r="Q3" s="27" t="str">
        <f>""&amp;"("&amp;N3&amp;""&amp;","&amp;""&amp;O3&amp;""&amp;P3&amp;") "</f>
        <v xml:space="preserve">(,00) </v>
      </c>
      <c r="R3" s="27" t="str">
        <f>IF(L3&lt;&gt;"",L3&amp;" "&amp;Q3&amp;"","")</f>
        <v/>
      </c>
      <c r="S3" t="str">
        <f t="shared" si="4"/>
        <v/>
      </c>
      <c r="T3" s="27" t="str">
        <f t="shared" ref="T3:T37" si="28">IF(S3&lt;&gt;"",ROUND($J3,2),"")</f>
        <v/>
      </c>
      <c r="U3" s="27" t="str">
        <f t="shared" si="5"/>
        <v/>
      </c>
      <c r="V3" s="27" t="str">
        <f t="shared" ref="V3:V37" si="29">IF(MID(T3,3,1)&lt;&gt;"",MID(T3,3,1),"0")</f>
        <v>0</v>
      </c>
      <c r="W3" s="27" t="str">
        <f t="shared" ref="W3:W37" si="30">IF(MID(T3,4,1)&lt;&gt;"",MID(T3,4,1),"0")</f>
        <v>0</v>
      </c>
      <c r="X3" s="27" t="str">
        <f t="shared" ref="X3:X37" si="31">""&amp;"("&amp;U3&amp;""&amp;","&amp;""&amp;V3&amp;""&amp;W3&amp;") "</f>
        <v xml:space="preserve">(,00) </v>
      </c>
      <c r="Y3" s="27" t="str">
        <f t="shared" ref="Y3:Y37" si="32">IF(S3&lt;&gt;"",S3&amp;" "&amp;X3&amp;"","")</f>
        <v/>
      </c>
      <c r="Z3" t="str">
        <f t="shared" si="9"/>
        <v/>
      </c>
      <c r="AA3" s="27" t="str">
        <f t="shared" ref="AA3:AA37" si="33">IF(Z3&lt;&gt;"",ROUND($J3,2),"")</f>
        <v/>
      </c>
      <c r="AB3" s="27" t="str">
        <f t="shared" si="10"/>
        <v/>
      </c>
      <c r="AC3" s="27" t="str">
        <f t="shared" ref="AC3:AC37" si="34">IF(MID(AA3,3,1)&lt;&gt;"",MID(AA3,3,1),"0")</f>
        <v>0</v>
      </c>
      <c r="AD3" s="27" t="str">
        <f t="shared" ref="AD3:AD37" si="35">IF(MID(AA3,4,1)&lt;&gt;"",MID(AA3,4,1),"0")</f>
        <v>0</v>
      </c>
      <c r="AE3" s="27" t="str">
        <f t="shared" ref="AE3:AE37" si="36">""&amp;"("&amp;AB3&amp;""&amp;","&amp;""&amp;AC3&amp;""&amp;AD3&amp;") "</f>
        <v xml:space="preserve">(,00) </v>
      </c>
      <c r="AF3" s="27" t="str">
        <f t="shared" ref="AF3:AF37" si="37">IF(Z3&lt;&gt;"",Z3&amp;" "&amp;AE3&amp;"","")</f>
        <v/>
      </c>
      <c r="AG3" t="str">
        <f t="shared" si="14"/>
        <v/>
      </c>
      <c r="AH3" s="27" t="str">
        <f t="shared" ref="AH3:AH37" si="38">IF(AG3&lt;&gt;"",ROUND($J3,2),"")</f>
        <v/>
      </c>
      <c r="AI3" s="27" t="str">
        <f t="shared" si="15"/>
        <v/>
      </c>
      <c r="AJ3" s="27" t="str">
        <f t="shared" ref="AJ3:AJ37" si="39">IF(MID(AH3,3,1)&lt;&gt;"",MID(AH3,3,1),"0")</f>
        <v>0</v>
      </c>
      <c r="AK3" s="27" t="str">
        <f t="shared" ref="AK3:AK37" si="40">IF(MID(AH3,4,1)&lt;&gt;"",MID(AH3,4,1),"0")</f>
        <v>0</v>
      </c>
      <c r="AL3" s="27" t="str">
        <f t="shared" ref="AL3:AL37" si="41">""&amp;"("&amp;AI3&amp;""&amp;","&amp;""&amp;AJ3&amp;""&amp;AK3&amp;") "</f>
        <v xml:space="preserve">(,00) </v>
      </c>
      <c r="AM3" s="27" t="str">
        <f t="shared" ref="AM3:AM37" si="42">IF(AG3&lt;&gt;"",AG3&amp;" "&amp;AL3&amp;"","")</f>
        <v/>
      </c>
    </row>
    <row r="4" spans="1:39" x14ac:dyDescent="0.25">
      <c r="A4">
        <f>Ocene!B8</f>
        <v>0</v>
      </c>
      <c r="B4" s="27">
        <f>Ocene!AI8</f>
        <v>0</v>
      </c>
      <c r="C4" s="88">
        <f t="shared" si="19"/>
        <v>34</v>
      </c>
      <c r="D4">
        <f t="shared" si="20"/>
        <v>0</v>
      </c>
      <c r="E4" s="89">
        <f t="shared" si="21"/>
        <v>0</v>
      </c>
      <c r="F4" s="90">
        <f t="shared" si="22"/>
        <v>1</v>
      </c>
      <c r="G4" s="90">
        <f>IFERROR((F4*10)+(COUNTIF($F$2:F4,F4)),"")</f>
        <v>13</v>
      </c>
      <c r="H4" s="50">
        <v>3</v>
      </c>
      <c r="I4">
        <f t="shared" si="23"/>
        <v>0</v>
      </c>
      <c r="J4" s="89">
        <f t="shared" si="24"/>
        <v>0</v>
      </c>
      <c r="K4" t="str">
        <f t="shared" si="25"/>
        <v/>
      </c>
      <c r="L4" t="str">
        <f t="shared" si="26"/>
        <v/>
      </c>
      <c r="M4" s="27" t="str">
        <f t="shared" si="27"/>
        <v/>
      </c>
      <c r="N4" s="27" t="str">
        <f t="shared" si="0"/>
        <v/>
      </c>
      <c r="O4" s="27" t="str">
        <f t="shared" ref="O4:O37" si="43">IF(MID(M4,3,1)&lt;&gt;"",MID(M4,3,1),"0")</f>
        <v>0</v>
      </c>
      <c r="P4" s="27" t="str">
        <f t="shared" ref="P4:P37" si="44">IF(MID(M4,4,1)&lt;&gt;"",MID(M4,4,1),"0")</f>
        <v>0</v>
      </c>
      <c r="Q4" s="27" t="str">
        <f t="shared" ref="Q4:Q37" si="45">""&amp;"("&amp;N4&amp;""&amp;","&amp;""&amp;O4&amp;""&amp;P4&amp;") "</f>
        <v xml:space="preserve">(,00) </v>
      </c>
      <c r="R4" s="27" t="str">
        <f t="shared" ref="R4:R37" si="46">IF(L4&lt;&gt;"",L4&amp;" "&amp;Q4&amp;"","")</f>
        <v/>
      </c>
      <c r="S4" t="str">
        <f t="shared" si="4"/>
        <v/>
      </c>
      <c r="T4" s="27" t="str">
        <f t="shared" si="28"/>
        <v/>
      </c>
      <c r="U4" s="27" t="str">
        <f t="shared" si="5"/>
        <v/>
      </c>
      <c r="V4" s="27" t="str">
        <f t="shared" si="29"/>
        <v>0</v>
      </c>
      <c r="W4" s="27" t="str">
        <f t="shared" si="30"/>
        <v>0</v>
      </c>
      <c r="X4" s="27" t="str">
        <f t="shared" si="31"/>
        <v xml:space="preserve">(,00) </v>
      </c>
      <c r="Y4" s="27" t="str">
        <f t="shared" si="32"/>
        <v/>
      </c>
      <c r="Z4" t="str">
        <f t="shared" si="9"/>
        <v/>
      </c>
      <c r="AA4" s="27" t="str">
        <f t="shared" si="33"/>
        <v/>
      </c>
      <c r="AB4" s="27" t="str">
        <f t="shared" si="10"/>
        <v/>
      </c>
      <c r="AC4" s="27" t="str">
        <f t="shared" si="34"/>
        <v>0</v>
      </c>
      <c r="AD4" s="27" t="str">
        <f t="shared" si="35"/>
        <v>0</v>
      </c>
      <c r="AE4" s="27" t="str">
        <f t="shared" si="36"/>
        <v xml:space="preserve">(,00) </v>
      </c>
      <c r="AF4" s="27" t="str">
        <f t="shared" si="37"/>
        <v/>
      </c>
      <c r="AG4" t="str">
        <f t="shared" si="14"/>
        <v/>
      </c>
      <c r="AH4" s="27" t="str">
        <f t="shared" si="38"/>
        <v/>
      </c>
      <c r="AI4" s="27" t="str">
        <f t="shared" si="15"/>
        <v/>
      </c>
      <c r="AJ4" s="27" t="str">
        <f t="shared" si="39"/>
        <v>0</v>
      </c>
      <c r="AK4" s="27" t="str">
        <f t="shared" si="40"/>
        <v>0</v>
      </c>
      <c r="AL4" s="27" t="str">
        <f t="shared" si="41"/>
        <v xml:space="preserve">(,00) </v>
      </c>
      <c r="AM4" s="27" t="str">
        <f t="shared" si="42"/>
        <v/>
      </c>
    </row>
    <row r="5" spans="1:39" x14ac:dyDescent="0.25">
      <c r="A5">
        <f>Ocene!B9</f>
        <v>0</v>
      </c>
      <c r="B5" s="27">
        <f>Ocene!AI9</f>
        <v>0</v>
      </c>
      <c r="C5" s="88">
        <f t="shared" si="19"/>
        <v>33</v>
      </c>
      <c r="D5">
        <f t="shared" si="20"/>
        <v>0</v>
      </c>
      <c r="E5" s="89">
        <f t="shared" si="21"/>
        <v>0</v>
      </c>
      <c r="F5" s="90">
        <f t="shared" si="22"/>
        <v>1</v>
      </c>
      <c r="G5" s="90">
        <f>IFERROR((F5*10)+(COUNTIF($F$2:F5,F5)),"")</f>
        <v>14</v>
      </c>
      <c r="H5" s="50">
        <v>4</v>
      </c>
      <c r="I5">
        <f t="shared" si="23"/>
        <v>0</v>
      </c>
      <c r="J5" s="89">
        <f t="shared" si="24"/>
        <v>0</v>
      </c>
      <c r="K5" t="str">
        <f t="shared" si="25"/>
        <v/>
      </c>
      <c r="L5" t="str">
        <f t="shared" si="26"/>
        <v/>
      </c>
      <c r="M5" s="27" t="str">
        <f t="shared" si="27"/>
        <v/>
      </c>
      <c r="N5" s="27" t="str">
        <f t="shared" si="0"/>
        <v/>
      </c>
      <c r="O5" s="27" t="str">
        <f t="shared" si="43"/>
        <v>0</v>
      </c>
      <c r="P5" s="27" t="str">
        <f t="shared" si="44"/>
        <v>0</v>
      </c>
      <c r="Q5" s="27" t="str">
        <f t="shared" si="45"/>
        <v xml:space="preserve">(,00) </v>
      </c>
      <c r="R5" s="27" t="str">
        <f t="shared" si="46"/>
        <v/>
      </c>
      <c r="S5" t="str">
        <f t="shared" si="4"/>
        <v/>
      </c>
      <c r="T5" s="27" t="str">
        <f t="shared" si="28"/>
        <v/>
      </c>
      <c r="U5" s="27" t="str">
        <f t="shared" si="5"/>
        <v/>
      </c>
      <c r="V5" s="27" t="str">
        <f t="shared" si="29"/>
        <v>0</v>
      </c>
      <c r="W5" s="27" t="str">
        <f t="shared" si="30"/>
        <v>0</v>
      </c>
      <c r="X5" s="27" t="str">
        <f t="shared" si="31"/>
        <v xml:space="preserve">(,00) </v>
      </c>
      <c r="Y5" s="27" t="str">
        <f t="shared" si="32"/>
        <v/>
      </c>
      <c r="Z5" t="str">
        <f t="shared" si="9"/>
        <v/>
      </c>
      <c r="AA5" s="27" t="str">
        <f t="shared" si="33"/>
        <v/>
      </c>
      <c r="AB5" s="27" t="str">
        <f t="shared" si="10"/>
        <v/>
      </c>
      <c r="AC5" s="27" t="str">
        <f t="shared" si="34"/>
        <v>0</v>
      </c>
      <c r="AD5" s="27" t="str">
        <f t="shared" si="35"/>
        <v>0</v>
      </c>
      <c r="AE5" s="27" t="str">
        <f t="shared" si="36"/>
        <v xml:space="preserve">(,00) </v>
      </c>
      <c r="AF5" s="27" t="str">
        <f t="shared" si="37"/>
        <v/>
      </c>
      <c r="AG5" t="str">
        <f t="shared" si="14"/>
        <v/>
      </c>
      <c r="AH5" s="27" t="str">
        <f t="shared" si="38"/>
        <v/>
      </c>
      <c r="AI5" s="27" t="str">
        <f t="shared" si="15"/>
        <v/>
      </c>
      <c r="AJ5" s="27" t="str">
        <f t="shared" si="39"/>
        <v>0</v>
      </c>
      <c r="AK5" s="27" t="str">
        <f t="shared" si="40"/>
        <v>0</v>
      </c>
      <c r="AL5" s="27" t="str">
        <f t="shared" si="41"/>
        <v xml:space="preserve">(,00) </v>
      </c>
      <c r="AM5" s="27" t="str">
        <f t="shared" si="42"/>
        <v/>
      </c>
    </row>
    <row r="6" spans="1:39" x14ac:dyDescent="0.25">
      <c r="A6">
        <f>Ocene!B10</f>
        <v>0</v>
      </c>
      <c r="B6" s="27">
        <f>Ocene!AI10</f>
        <v>0</v>
      </c>
      <c r="C6" s="88">
        <f t="shared" si="19"/>
        <v>32</v>
      </c>
      <c r="D6">
        <f t="shared" si="20"/>
        <v>0</v>
      </c>
      <c r="E6" s="89">
        <f t="shared" si="21"/>
        <v>0</v>
      </c>
      <c r="F6" s="90">
        <f t="shared" si="22"/>
        <v>1</v>
      </c>
      <c r="G6" s="90">
        <f>IFERROR((F6*10)+(COUNTIF($F$2:F6,F6)),"")</f>
        <v>15</v>
      </c>
      <c r="H6" s="50">
        <v>5</v>
      </c>
      <c r="I6">
        <f t="shared" si="23"/>
        <v>0</v>
      </c>
      <c r="J6" s="89">
        <f t="shared" si="24"/>
        <v>0</v>
      </c>
      <c r="K6" t="str">
        <f t="shared" si="25"/>
        <v/>
      </c>
      <c r="L6" t="str">
        <f t="shared" si="26"/>
        <v/>
      </c>
      <c r="M6" s="27" t="str">
        <f t="shared" si="27"/>
        <v/>
      </c>
      <c r="N6" s="27" t="str">
        <f t="shared" si="0"/>
        <v/>
      </c>
      <c r="O6" s="27" t="str">
        <f t="shared" si="43"/>
        <v>0</v>
      </c>
      <c r="P6" s="27" t="str">
        <f t="shared" si="44"/>
        <v>0</v>
      </c>
      <c r="Q6" s="27" t="str">
        <f t="shared" si="45"/>
        <v xml:space="preserve">(,00) </v>
      </c>
      <c r="R6" s="27" t="str">
        <f t="shared" si="46"/>
        <v/>
      </c>
      <c r="S6" t="str">
        <f t="shared" si="4"/>
        <v/>
      </c>
      <c r="T6" s="27" t="str">
        <f>IF(S6&lt;&gt;"",ROUND($J6,2),"")</f>
        <v/>
      </c>
      <c r="U6" s="27" t="str">
        <f t="shared" si="5"/>
        <v/>
      </c>
      <c r="V6" s="27" t="str">
        <f t="shared" si="29"/>
        <v>0</v>
      </c>
      <c r="W6" s="27" t="str">
        <f t="shared" si="30"/>
        <v>0</v>
      </c>
      <c r="X6" s="27" t="str">
        <f t="shared" si="31"/>
        <v xml:space="preserve">(,00) </v>
      </c>
      <c r="Y6" s="27" t="str">
        <f t="shared" si="32"/>
        <v/>
      </c>
      <c r="Z6" t="str">
        <f t="shared" si="9"/>
        <v/>
      </c>
      <c r="AA6" s="27" t="str">
        <f t="shared" si="33"/>
        <v/>
      </c>
      <c r="AB6" s="27" t="str">
        <f t="shared" si="10"/>
        <v/>
      </c>
      <c r="AC6" s="27" t="str">
        <f t="shared" si="34"/>
        <v>0</v>
      </c>
      <c r="AD6" s="27" t="str">
        <f t="shared" si="35"/>
        <v>0</v>
      </c>
      <c r="AE6" s="27" t="str">
        <f t="shared" si="36"/>
        <v xml:space="preserve">(,00) </v>
      </c>
      <c r="AF6" s="27" t="str">
        <f t="shared" si="37"/>
        <v/>
      </c>
      <c r="AG6" t="str">
        <f t="shared" si="14"/>
        <v/>
      </c>
      <c r="AH6" s="27" t="str">
        <f t="shared" si="38"/>
        <v/>
      </c>
      <c r="AI6" s="27" t="str">
        <f t="shared" si="15"/>
        <v/>
      </c>
      <c r="AJ6" s="27" t="str">
        <f t="shared" si="39"/>
        <v>0</v>
      </c>
      <c r="AK6" s="27" t="str">
        <f t="shared" si="40"/>
        <v>0</v>
      </c>
      <c r="AL6" s="27" t="str">
        <f t="shared" si="41"/>
        <v xml:space="preserve">(,00) </v>
      </c>
      <c r="AM6" s="27" t="str">
        <f t="shared" si="42"/>
        <v/>
      </c>
    </row>
    <row r="7" spans="1:39" x14ac:dyDescent="0.25">
      <c r="A7">
        <f>Ocene!B11</f>
        <v>0</v>
      </c>
      <c r="B7" s="27">
        <f>Ocene!AI11</f>
        <v>0</v>
      </c>
      <c r="C7" s="88">
        <f t="shared" si="19"/>
        <v>31</v>
      </c>
      <c r="D7">
        <f t="shared" si="20"/>
        <v>0</v>
      </c>
      <c r="E7" s="89">
        <f t="shared" si="21"/>
        <v>0</v>
      </c>
      <c r="F7" s="90">
        <f t="shared" si="22"/>
        <v>1</v>
      </c>
      <c r="G7" s="90">
        <f>IFERROR((F7*10)+(COUNTIF($F$2:F7,F7)),"")</f>
        <v>16</v>
      </c>
      <c r="H7" s="50">
        <v>6</v>
      </c>
      <c r="I7">
        <f>IFERROR(VLOOKUP(H7,$C$2:$G$37,2,FALSE),"")</f>
        <v>0</v>
      </c>
      <c r="J7" s="89">
        <f t="shared" si="24"/>
        <v>0</v>
      </c>
      <c r="K7" t="str">
        <f t="shared" si="25"/>
        <v/>
      </c>
      <c r="L7" t="str">
        <f t="shared" si="26"/>
        <v/>
      </c>
      <c r="M7" s="27" t="str">
        <f t="shared" si="27"/>
        <v/>
      </c>
      <c r="N7" s="27" t="str">
        <f t="shared" si="0"/>
        <v/>
      </c>
      <c r="O7" s="27" t="str">
        <f t="shared" si="43"/>
        <v>0</v>
      </c>
      <c r="P7" s="27" t="str">
        <f t="shared" si="44"/>
        <v>0</v>
      </c>
      <c r="Q7" s="27" t="str">
        <f t="shared" si="45"/>
        <v xml:space="preserve">(,00) </v>
      </c>
      <c r="R7" s="27" t="str">
        <f t="shared" si="46"/>
        <v/>
      </c>
      <c r="S7" t="str">
        <f t="shared" si="4"/>
        <v/>
      </c>
      <c r="T7" s="27" t="str">
        <f t="shared" si="28"/>
        <v/>
      </c>
      <c r="U7" s="27" t="str">
        <f t="shared" si="5"/>
        <v/>
      </c>
      <c r="V7" s="27" t="str">
        <f t="shared" si="29"/>
        <v>0</v>
      </c>
      <c r="W7" s="27" t="str">
        <f t="shared" si="30"/>
        <v>0</v>
      </c>
      <c r="X7" s="27" t="str">
        <f t="shared" si="31"/>
        <v xml:space="preserve">(,00) </v>
      </c>
      <c r="Y7" s="27" t="str">
        <f t="shared" si="32"/>
        <v/>
      </c>
      <c r="Z7" t="str">
        <f t="shared" si="9"/>
        <v/>
      </c>
      <c r="AA7" s="27" t="str">
        <f t="shared" si="33"/>
        <v/>
      </c>
      <c r="AB7" s="27" t="str">
        <f t="shared" si="10"/>
        <v/>
      </c>
      <c r="AC7" s="27" t="str">
        <f t="shared" si="34"/>
        <v>0</v>
      </c>
      <c r="AD7" s="27" t="str">
        <f t="shared" si="35"/>
        <v>0</v>
      </c>
      <c r="AE7" s="27" t="str">
        <f t="shared" si="36"/>
        <v xml:space="preserve">(,00) </v>
      </c>
      <c r="AF7" s="27" t="str">
        <f t="shared" si="37"/>
        <v/>
      </c>
      <c r="AG7" t="str">
        <f t="shared" si="14"/>
        <v/>
      </c>
      <c r="AH7" s="27" t="str">
        <f t="shared" si="38"/>
        <v/>
      </c>
      <c r="AI7" s="27" t="str">
        <f t="shared" si="15"/>
        <v/>
      </c>
      <c r="AJ7" s="27" t="str">
        <f t="shared" si="39"/>
        <v>0</v>
      </c>
      <c r="AK7" s="27" t="str">
        <f t="shared" si="40"/>
        <v>0</v>
      </c>
      <c r="AL7" s="27" t="str">
        <f t="shared" si="41"/>
        <v xml:space="preserve">(,00) </v>
      </c>
      <c r="AM7" s="27" t="str">
        <f t="shared" si="42"/>
        <v/>
      </c>
    </row>
    <row r="8" spans="1:39" x14ac:dyDescent="0.25">
      <c r="A8">
        <f>Ocene!B12</f>
        <v>0</v>
      </c>
      <c r="B8" s="27">
        <f>Ocene!AI12</f>
        <v>0</v>
      </c>
      <c r="C8" s="88">
        <f t="shared" si="19"/>
        <v>30</v>
      </c>
      <c r="D8">
        <f t="shared" si="20"/>
        <v>0</v>
      </c>
      <c r="E8" s="89">
        <f t="shared" si="21"/>
        <v>0</v>
      </c>
      <c r="F8" s="90">
        <f t="shared" si="22"/>
        <v>1</v>
      </c>
      <c r="G8" s="90">
        <f>IFERROR((F8*10)+(COUNTIF($F$2:F8,F8)),"")</f>
        <v>17</v>
      </c>
      <c r="H8" s="50">
        <v>7</v>
      </c>
      <c r="I8">
        <f t="shared" si="23"/>
        <v>0</v>
      </c>
      <c r="J8" s="89">
        <f t="shared" si="24"/>
        <v>0</v>
      </c>
      <c r="K8" t="str">
        <f t="shared" si="25"/>
        <v/>
      </c>
      <c r="L8" t="str">
        <f t="shared" si="26"/>
        <v/>
      </c>
      <c r="M8" s="27" t="str">
        <f t="shared" si="27"/>
        <v/>
      </c>
      <c r="N8" s="27" t="str">
        <f t="shared" si="0"/>
        <v/>
      </c>
      <c r="O8" s="27" t="str">
        <f t="shared" si="43"/>
        <v>0</v>
      </c>
      <c r="P8" s="27" t="str">
        <f t="shared" si="44"/>
        <v>0</v>
      </c>
      <c r="Q8" s="27" t="str">
        <f t="shared" si="45"/>
        <v xml:space="preserve">(,00) </v>
      </c>
      <c r="R8" s="27" t="str">
        <f t="shared" si="46"/>
        <v/>
      </c>
      <c r="S8" t="str">
        <f t="shared" si="4"/>
        <v/>
      </c>
      <c r="T8" s="27" t="str">
        <f t="shared" si="28"/>
        <v/>
      </c>
      <c r="U8" s="27" t="str">
        <f t="shared" si="5"/>
        <v/>
      </c>
      <c r="V8" s="27" t="str">
        <f t="shared" si="29"/>
        <v>0</v>
      </c>
      <c r="W8" s="27" t="str">
        <f t="shared" si="30"/>
        <v>0</v>
      </c>
      <c r="X8" s="27" t="str">
        <f t="shared" si="31"/>
        <v xml:space="preserve">(,00) </v>
      </c>
      <c r="Y8" s="27" t="str">
        <f t="shared" si="32"/>
        <v/>
      </c>
      <c r="Z8" t="str">
        <f t="shared" si="9"/>
        <v/>
      </c>
      <c r="AA8" s="27" t="str">
        <f t="shared" si="33"/>
        <v/>
      </c>
      <c r="AB8" s="27" t="str">
        <f t="shared" si="10"/>
        <v/>
      </c>
      <c r="AC8" s="27" t="str">
        <f t="shared" si="34"/>
        <v>0</v>
      </c>
      <c r="AD8" s="27" t="str">
        <f t="shared" si="35"/>
        <v>0</v>
      </c>
      <c r="AE8" s="27" t="str">
        <f t="shared" si="36"/>
        <v xml:space="preserve">(,00) </v>
      </c>
      <c r="AF8" s="27" t="str">
        <f t="shared" si="37"/>
        <v/>
      </c>
      <c r="AG8" t="str">
        <f t="shared" si="14"/>
        <v/>
      </c>
      <c r="AH8" s="27" t="str">
        <f t="shared" si="38"/>
        <v/>
      </c>
      <c r="AI8" s="27" t="str">
        <f t="shared" si="15"/>
        <v/>
      </c>
      <c r="AJ8" s="27" t="str">
        <f t="shared" si="39"/>
        <v>0</v>
      </c>
      <c r="AK8" s="27" t="str">
        <f t="shared" si="40"/>
        <v>0</v>
      </c>
      <c r="AL8" s="27" t="str">
        <f t="shared" si="41"/>
        <v xml:space="preserve">(,00) </v>
      </c>
      <c r="AM8" s="27" t="str">
        <f t="shared" si="42"/>
        <v/>
      </c>
    </row>
    <row r="9" spans="1:39" x14ac:dyDescent="0.25">
      <c r="A9">
        <f>Ocene!B13</f>
        <v>0</v>
      </c>
      <c r="B9" s="27">
        <f>Ocene!AI13</f>
        <v>0</v>
      </c>
      <c r="C9" s="88">
        <f t="shared" si="19"/>
        <v>29</v>
      </c>
      <c r="D9">
        <f t="shared" si="20"/>
        <v>0</v>
      </c>
      <c r="E9" s="89">
        <f t="shared" si="21"/>
        <v>0</v>
      </c>
      <c r="F9" s="90">
        <f t="shared" si="22"/>
        <v>1</v>
      </c>
      <c r="G9" s="90">
        <f>IFERROR((F9*10)+(COUNTIF($F$2:F9,F9)),"")</f>
        <v>18</v>
      </c>
      <c r="H9" s="50">
        <v>8</v>
      </c>
      <c r="I9">
        <f t="shared" si="23"/>
        <v>0</v>
      </c>
      <c r="J9" s="89">
        <f t="shared" si="24"/>
        <v>0</v>
      </c>
      <c r="K9" t="str">
        <f t="shared" si="25"/>
        <v/>
      </c>
      <c r="L9" t="str">
        <f t="shared" si="26"/>
        <v/>
      </c>
      <c r="M9" s="27" t="str">
        <f t="shared" si="27"/>
        <v/>
      </c>
      <c r="N9" s="27" t="str">
        <f t="shared" si="0"/>
        <v/>
      </c>
      <c r="O9" s="27" t="str">
        <f t="shared" si="43"/>
        <v>0</v>
      </c>
      <c r="P9" s="27" t="str">
        <f t="shared" si="44"/>
        <v>0</v>
      </c>
      <c r="Q9" s="27" t="str">
        <f t="shared" si="45"/>
        <v xml:space="preserve">(,00) </v>
      </c>
      <c r="R9" s="27" t="str">
        <f t="shared" si="46"/>
        <v/>
      </c>
      <c r="S9" t="str">
        <f t="shared" si="4"/>
        <v/>
      </c>
      <c r="T9" s="27" t="str">
        <f t="shared" si="28"/>
        <v/>
      </c>
      <c r="U9" s="27" t="str">
        <f t="shared" si="5"/>
        <v/>
      </c>
      <c r="V9" s="27" t="str">
        <f t="shared" si="29"/>
        <v>0</v>
      </c>
      <c r="W9" s="27" t="str">
        <f t="shared" si="30"/>
        <v>0</v>
      </c>
      <c r="X9" s="27" t="str">
        <f t="shared" si="31"/>
        <v xml:space="preserve">(,00) </v>
      </c>
      <c r="Y9" s="27" t="str">
        <f t="shared" si="32"/>
        <v/>
      </c>
      <c r="Z9" t="str">
        <f t="shared" si="9"/>
        <v/>
      </c>
      <c r="AA9" s="27" t="str">
        <f t="shared" si="33"/>
        <v/>
      </c>
      <c r="AB9" s="27" t="str">
        <f t="shared" si="10"/>
        <v/>
      </c>
      <c r="AC9" s="27" t="str">
        <f t="shared" si="34"/>
        <v>0</v>
      </c>
      <c r="AD9" s="27" t="str">
        <f t="shared" si="35"/>
        <v>0</v>
      </c>
      <c r="AE9" s="27" t="str">
        <f t="shared" si="36"/>
        <v xml:space="preserve">(,00) </v>
      </c>
      <c r="AF9" s="27" t="str">
        <f t="shared" si="37"/>
        <v/>
      </c>
      <c r="AG9" t="str">
        <f t="shared" si="14"/>
        <v/>
      </c>
      <c r="AH9" s="27" t="str">
        <f t="shared" si="38"/>
        <v/>
      </c>
      <c r="AI9" s="27" t="str">
        <f t="shared" si="15"/>
        <v/>
      </c>
      <c r="AJ9" s="27" t="str">
        <f t="shared" si="39"/>
        <v>0</v>
      </c>
      <c r="AK9" s="27" t="str">
        <f t="shared" si="40"/>
        <v>0</v>
      </c>
      <c r="AL9" s="27" t="str">
        <f t="shared" si="41"/>
        <v xml:space="preserve">(,00) </v>
      </c>
      <c r="AM9" s="27" t="str">
        <f t="shared" si="42"/>
        <v/>
      </c>
    </row>
    <row r="10" spans="1:39" x14ac:dyDescent="0.25">
      <c r="A10">
        <f>Ocene!B14</f>
        <v>0</v>
      </c>
      <c r="B10" s="27">
        <f>Ocene!AI14</f>
        <v>0</v>
      </c>
      <c r="C10" s="88">
        <f t="shared" si="19"/>
        <v>28</v>
      </c>
      <c r="D10">
        <f t="shared" si="20"/>
        <v>0</v>
      </c>
      <c r="E10" s="89">
        <f t="shared" si="21"/>
        <v>0</v>
      </c>
      <c r="F10" s="90">
        <f t="shared" si="22"/>
        <v>1</v>
      </c>
      <c r="G10" s="90">
        <f>IFERROR((F10*10)+(COUNTIF($F$2:F10,F10)),"")</f>
        <v>19</v>
      </c>
      <c r="H10" s="50">
        <v>9</v>
      </c>
      <c r="I10">
        <f t="shared" si="23"/>
        <v>0</v>
      </c>
      <c r="J10" s="89">
        <f t="shared" si="24"/>
        <v>0</v>
      </c>
      <c r="K10" t="str">
        <f t="shared" si="25"/>
        <v/>
      </c>
      <c r="L10" t="str">
        <f t="shared" si="26"/>
        <v/>
      </c>
      <c r="M10" s="27" t="str">
        <f t="shared" si="27"/>
        <v/>
      </c>
      <c r="N10" s="27" t="str">
        <f t="shared" si="0"/>
        <v/>
      </c>
      <c r="O10" s="27" t="str">
        <f t="shared" si="43"/>
        <v>0</v>
      </c>
      <c r="P10" s="27" t="str">
        <f t="shared" si="44"/>
        <v>0</v>
      </c>
      <c r="Q10" s="27" t="str">
        <f t="shared" si="45"/>
        <v xml:space="preserve">(,00) </v>
      </c>
      <c r="R10" s="27" t="str">
        <f t="shared" si="46"/>
        <v/>
      </c>
      <c r="S10" t="str">
        <f t="shared" si="4"/>
        <v/>
      </c>
      <c r="T10" s="27" t="str">
        <f t="shared" si="28"/>
        <v/>
      </c>
      <c r="U10" s="27" t="str">
        <f t="shared" si="5"/>
        <v/>
      </c>
      <c r="V10" s="27" t="str">
        <f t="shared" si="29"/>
        <v>0</v>
      </c>
      <c r="W10" s="27" t="str">
        <f t="shared" si="30"/>
        <v>0</v>
      </c>
      <c r="X10" s="27" t="str">
        <f t="shared" si="31"/>
        <v xml:space="preserve">(,00) </v>
      </c>
      <c r="Y10" s="27" t="str">
        <f t="shared" si="32"/>
        <v/>
      </c>
      <c r="Z10" t="str">
        <f t="shared" si="9"/>
        <v/>
      </c>
      <c r="AA10" s="27" t="str">
        <f t="shared" si="33"/>
        <v/>
      </c>
      <c r="AB10" s="27" t="str">
        <f t="shared" si="10"/>
        <v/>
      </c>
      <c r="AC10" s="27" t="str">
        <f t="shared" si="34"/>
        <v>0</v>
      </c>
      <c r="AD10" s="27" t="str">
        <f t="shared" si="35"/>
        <v>0</v>
      </c>
      <c r="AE10" s="27" t="str">
        <f t="shared" si="36"/>
        <v xml:space="preserve">(,00) </v>
      </c>
      <c r="AF10" s="27" t="str">
        <f t="shared" si="37"/>
        <v/>
      </c>
      <c r="AG10" t="str">
        <f t="shared" si="14"/>
        <v/>
      </c>
      <c r="AH10" s="27" t="str">
        <f t="shared" si="38"/>
        <v/>
      </c>
      <c r="AI10" s="27" t="str">
        <f t="shared" si="15"/>
        <v/>
      </c>
      <c r="AJ10" s="27" t="str">
        <f t="shared" si="39"/>
        <v>0</v>
      </c>
      <c r="AK10" s="27" t="str">
        <f t="shared" si="40"/>
        <v>0</v>
      </c>
      <c r="AL10" s="27" t="str">
        <f t="shared" si="41"/>
        <v xml:space="preserve">(,00) </v>
      </c>
      <c r="AM10" s="27" t="str">
        <f t="shared" si="42"/>
        <v/>
      </c>
    </row>
    <row r="11" spans="1:39" x14ac:dyDescent="0.25">
      <c r="A11">
        <f>Ocene!B15</f>
        <v>0</v>
      </c>
      <c r="B11" s="27">
        <f>Ocene!AI15</f>
        <v>0</v>
      </c>
      <c r="C11" s="88">
        <f t="shared" si="19"/>
        <v>27</v>
      </c>
      <c r="D11">
        <f t="shared" si="20"/>
        <v>0</v>
      </c>
      <c r="E11" s="89">
        <f t="shared" si="21"/>
        <v>0</v>
      </c>
      <c r="F11" s="90">
        <f t="shared" si="22"/>
        <v>1</v>
      </c>
      <c r="G11" s="90">
        <f>IFERROR((F11*10)+(COUNTIF($F$2:F11,F11)),"")</f>
        <v>20</v>
      </c>
      <c r="H11" s="50">
        <v>10</v>
      </c>
      <c r="I11">
        <f t="shared" si="23"/>
        <v>0</v>
      </c>
      <c r="J11" s="89">
        <f t="shared" si="24"/>
        <v>0</v>
      </c>
      <c r="K11" t="str">
        <f t="shared" si="25"/>
        <v/>
      </c>
      <c r="L11" t="str">
        <f t="shared" si="26"/>
        <v/>
      </c>
      <c r="M11" s="27" t="str">
        <f t="shared" si="27"/>
        <v/>
      </c>
      <c r="N11" s="27" t="str">
        <f t="shared" si="0"/>
        <v/>
      </c>
      <c r="O11" s="27" t="str">
        <f t="shared" si="43"/>
        <v>0</v>
      </c>
      <c r="P11" s="27" t="str">
        <f t="shared" si="44"/>
        <v>0</v>
      </c>
      <c r="Q11" s="27" t="str">
        <f t="shared" si="45"/>
        <v xml:space="preserve">(,00) </v>
      </c>
      <c r="R11" s="27" t="str">
        <f t="shared" si="46"/>
        <v/>
      </c>
      <c r="S11" t="str">
        <f t="shared" si="4"/>
        <v/>
      </c>
      <c r="T11" s="27" t="str">
        <f t="shared" si="28"/>
        <v/>
      </c>
      <c r="U11" s="27" t="str">
        <f t="shared" si="5"/>
        <v/>
      </c>
      <c r="V11" s="27" t="str">
        <f t="shared" si="29"/>
        <v>0</v>
      </c>
      <c r="W11" s="27" t="str">
        <f t="shared" si="30"/>
        <v>0</v>
      </c>
      <c r="X11" s="27" t="str">
        <f t="shared" si="31"/>
        <v xml:space="preserve">(,00) </v>
      </c>
      <c r="Y11" s="27" t="str">
        <f t="shared" si="32"/>
        <v/>
      </c>
      <c r="Z11" t="str">
        <f t="shared" si="9"/>
        <v/>
      </c>
      <c r="AA11" s="27" t="str">
        <f t="shared" si="33"/>
        <v/>
      </c>
      <c r="AB11" s="27" t="str">
        <f t="shared" si="10"/>
        <v/>
      </c>
      <c r="AC11" s="27" t="str">
        <f t="shared" si="34"/>
        <v>0</v>
      </c>
      <c r="AD11" s="27" t="str">
        <f t="shared" si="35"/>
        <v>0</v>
      </c>
      <c r="AE11" s="27" t="str">
        <f t="shared" si="36"/>
        <v xml:space="preserve">(,00) </v>
      </c>
      <c r="AF11" s="27" t="str">
        <f t="shared" si="37"/>
        <v/>
      </c>
      <c r="AG11" t="str">
        <f t="shared" si="14"/>
        <v/>
      </c>
      <c r="AH11" s="27" t="str">
        <f t="shared" si="38"/>
        <v/>
      </c>
      <c r="AI11" s="27" t="str">
        <f t="shared" si="15"/>
        <v/>
      </c>
      <c r="AJ11" s="27" t="str">
        <f t="shared" si="39"/>
        <v>0</v>
      </c>
      <c r="AK11" s="27" t="str">
        <f t="shared" si="40"/>
        <v>0</v>
      </c>
      <c r="AL11" s="27" t="str">
        <f t="shared" si="41"/>
        <v xml:space="preserve">(,00) </v>
      </c>
      <c r="AM11" s="27" t="str">
        <f t="shared" si="42"/>
        <v/>
      </c>
    </row>
    <row r="12" spans="1:39" x14ac:dyDescent="0.25">
      <c r="A12">
        <f>Ocene!B16</f>
        <v>0</v>
      </c>
      <c r="B12" s="27">
        <f>Ocene!AI16</f>
        <v>0</v>
      </c>
      <c r="C12" s="88">
        <f t="shared" si="19"/>
        <v>26</v>
      </c>
      <c r="D12">
        <f t="shared" si="20"/>
        <v>0</v>
      </c>
      <c r="E12" s="89">
        <f t="shared" si="21"/>
        <v>0</v>
      </c>
      <c r="F12" s="90">
        <f t="shared" si="22"/>
        <v>1</v>
      </c>
      <c r="G12" s="90">
        <f>IFERROR((F12*10)+(COUNTIF($F$2:F12,F12)),"")</f>
        <v>21</v>
      </c>
      <c r="H12" s="50">
        <v>11</v>
      </c>
      <c r="I12">
        <f t="shared" si="23"/>
        <v>0</v>
      </c>
      <c r="J12" s="89">
        <f t="shared" si="24"/>
        <v>0</v>
      </c>
      <c r="K12" t="str">
        <f t="shared" si="25"/>
        <v/>
      </c>
      <c r="L12" t="str">
        <f t="shared" si="26"/>
        <v/>
      </c>
      <c r="M12" s="27" t="str">
        <f t="shared" si="27"/>
        <v/>
      </c>
      <c r="N12" s="27" t="str">
        <f t="shared" si="0"/>
        <v/>
      </c>
      <c r="O12" s="27" t="str">
        <f t="shared" si="43"/>
        <v>0</v>
      </c>
      <c r="P12" s="27" t="str">
        <f t="shared" si="44"/>
        <v>0</v>
      </c>
      <c r="Q12" s="27" t="str">
        <f t="shared" si="45"/>
        <v xml:space="preserve">(,00) </v>
      </c>
      <c r="R12" s="27" t="str">
        <f t="shared" si="46"/>
        <v/>
      </c>
      <c r="S12" t="str">
        <f t="shared" si="4"/>
        <v/>
      </c>
      <c r="T12" s="27" t="str">
        <f t="shared" si="28"/>
        <v/>
      </c>
      <c r="U12" s="27" t="str">
        <f t="shared" si="5"/>
        <v/>
      </c>
      <c r="V12" s="27" t="str">
        <f t="shared" si="29"/>
        <v>0</v>
      </c>
      <c r="W12" s="27" t="str">
        <f t="shared" si="30"/>
        <v>0</v>
      </c>
      <c r="X12" s="27" t="str">
        <f t="shared" si="31"/>
        <v xml:space="preserve">(,00) </v>
      </c>
      <c r="Y12" s="27" t="str">
        <f t="shared" si="32"/>
        <v/>
      </c>
      <c r="Z12" t="str">
        <f t="shared" si="9"/>
        <v/>
      </c>
      <c r="AA12" s="27" t="str">
        <f t="shared" si="33"/>
        <v/>
      </c>
      <c r="AB12" s="27" t="str">
        <f t="shared" si="10"/>
        <v/>
      </c>
      <c r="AC12" s="27" t="str">
        <f t="shared" si="34"/>
        <v>0</v>
      </c>
      <c r="AD12" s="27" t="str">
        <f t="shared" si="35"/>
        <v>0</v>
      </c>
      <c r="AE12" s="27" t="str">
        <f t="shared" si="36"/>
        <v xml:space="preserve">(,00) </v>
      </c>
      <c r="AF12" s="27" t="str">
        <f t="shared" si="37"/>
        <v/>
      </c>
      <c r="AG12" t="str">
        <f t="shared" si="14"/>
        <v/>
      </c>
      <c r="AH12" s="27" t="str">
        <f t="shared" si="38"/>
        <v/>
      </c>
      <c r="AI12" s="27" t="str">
        <f t="shared" si="15"/>
        <v/>
      </c>
      <c r="AJ12" s="27" t="str">
        <f t="shared" si="39"/>
        <v>0</v>
      </c>
      <c r="AK12" s="27" t="str">
        <f t="shared" si="40"/>
        <v>0</v>
      </c>
      <c r="AL12" s="27" t="str">
        <f t="shared" si="41"/>
        <v xml:space="preserve">(,00) </v>
      </c>
      <c r="AM12" s="27" t="str">
        <f t="shared" si="42"/>
        <v/>
      </c>
    </row>
    <row r="13" spans="1:39" x14ac:dyDescent="0.25">
      <c r="A13">
        <f>Ocene!B17</f>
        <v>0</v>
      </c>
      <c r="B13" s="27">
        <f>Ocene!AI17</f>
        <v>0</v>
      </c>
      <c r="C13" s="88">
        <f t="shared" si="19"/>
        <v>25</v>
      </c>
      <c r="D13">
        <f t="shared" si="20"/>
        <v>0</v>
      </c>
      <c r="E13" s="89">
        <f t="shared" si="21"/>
        <v>0</v>
      </c>
      <c r="F13" s="90">
        <f t="shared" si="22"/>
        <v>1</v>
      </c>
      <c r="G13" s="90">
        <f>IFERROR((F13*10)+(COUNTIF($F$2:F13,F13)),"")</f>
        <v>22</v>
      </c>
      <c r="H13" s="50">
        <v>12</v>
      </c>
      <c r="I13">
        <f t="shared" si="23"/>
        <v>0</v>
      </c>
      <c r="J13" s="89">
        <f t="shared" si="24"/>
        <v>0</v>
      </c>
      <c r="K13" t="str">
        <f t="shared" si="25"/>
        <v/>
      </c>
      <c r="L13" t="str">
        <f t="shared" si="26"/>
        <v/>
      </c>
      <c r="M13" s="27" t="str">
        <f t="shared" si="27"/>
        <v/>
      </c>
      <c r="N13" s="27" t="str">
        <f t="shared" si="0"/>
        <v/>
      </c>
      <c r="O13" s="27" t="str">
        <f t="shared" si="43"/>
        <v>0</v>
      </c>
      <c r="P13" s="27" t="str">
        <f t="shared" si="44"/>
        <v>0</v>
      </c>
      <c r="Q13" s="27" t="str">
        <f t="shared" si="45"/>
        <v xml:space="preserve">(,00) </v>
      </c>
      <c r="R13" s="27" t="str">
        <f t="shared" si="46"/>
        <v/>
      </c>
      <c r="S13" t="str">
        <f t="shared" si="4"/>
        <v/>
      </c>
      <c r="T13" s="27" t="str">
        <f t="shared" si="28"/>
        <v/>
      </c>
      <c r="U13" s="27" t="str">
        <f t="shared" si="5"/>
        <v/>
      </c>
      <c r="V13" s="27" t="str">
        <f t="shared" si="29"/>
        <v>0</v>
      </c>
      <c r="W13" s="27" t="str">
        <f t="shared" si="30"/>
        <v>0</v>
      </c>
      <c r="X13" s="27" t="str">
        <f t="shared" si="31"/>
        <v xml:space="preserve">(,00) </v>
      </c>
      <c r="Y13" s="27" t="str">
        <f t="shared" si="32"/>
        <v/>
      </c>
      <c r="Z13" t="str">
        <f t="shared" si="9"/>
        <v/>
      </c>
      <c r="AA13" s="27" t="str">
        <f t="shared" si="33"/>
        <v/>
      </c>
      <c r="AB13" s="27" t="str">
        <f t="shared" si="10"/>
        <v/>
      </c>
      <c r="AC13" s="27" t="str">
        <f t="shared" si="34"/>
        <v>0</v>
      </c>
      <c r="AD13" s="27" t="str">
        <f t="shared" si="35"/>
        <v>0</v>
      </c>
      <c r="AE13" s="27" t="str">
        <f t="shared" si="36"/>
        <v xml:space="preserve">(,00) </v>
      </c>
      <c r="AF13" s="27" t="str">
        <f t="shared" si="37"/>
        <v/>
      </c>
      <c r="AG13" t="str">
        <f t="shared" si="14"/>
        <v/>
      </c>
      <c r="AH13" s="27" t="str">
        <f t="shared" si="38"/>
        <v/>
      </c>
      <c r="AI13" s="27" t="str">
        <f t="shared" si="15"/>
        <v/>
      </c>
      <c r="AJ13" s="27" t="str">
        <f t="shared" si="39"/>
        <v>0</v>
      </c>
      <c r="AK13" s="27" t="str">
        <f t="shared" si="40"/>
        <v>0</v>
      </c>
      <c r="AL13" s="27" t="str">
        <f t="shared" si="41"/>
        <v xml:space="preserve">(,00) </v>
      </c>
      <c r="AM13" s="27" t="str">
        <f t="shared" si="42"/>
        <v/>
      </c>
    </row>
    <row r="14" spans="1:39" x14ac:dyDescent="0.25">
      <c r="A14">
        <f>Ocene!B18</f>
        <v>0</v>
      </c>
      <c r="B14" s="27">
        <f>Ocene!AI18</f>
        <v>0</v>
      </c>
      <c r="C14" s="88">
        <f t="shared" si="19"/>
        <v>24</v>
      </c>
      <c r="D14">
        <f t="shared" si="20"/>
        <v>0</v>
      </c>
      <c r="E14" s="89">
        <f t="shared" si="21"/>
        <v>0</v>
      </c>
      <c r="F14" s="90">
        <f t="shared" si="22"/>
        <v>1</v>
      </c>
      <c r="G14" s="90">
        <f>IFERROR((F14*10)+(COUNTIF($F$2:F14,F14)),"")</f>
        <v>23</v>
      </c>
      <c r="H14" s="50">
        <v>13</v>
      </c>
      <c r="I14">
        <f t="shared" si="23"/>
        <v>0</v>
      </c>
      <c r="J14" s="89">
        <f t="shared" si="24"/>
        <v>0</v>
      </c>
      <c r="K14" t="str">
        <f t="shared" si="25"/>
        <v/>
      </c>
      <c r="L14" t="str">
        <f t="shared" si="26"/>
        <v/>
      </c>
      <c r="M14" s="27" t="str">
        <f t="shared" si="27"/>
        <v/>
      </c>
      <c r="N14" s="27" t="str">
        <f t="shared" si="0"/>
        <v/>
      </c>
      <c r="O14" s="27" t="str">
        <f t="shared" si="43"/>
        <v>0</v>
      </c>
      <c r="P14" s="27" t="str">
        <f t="shared" si="44"/>
        <v>0</v>
      </c>
      <c r="Q14" s="27" t="str">
        <f t="shared" si="45"/>
        <v xml:space="preserve">(,00) </v>
      </c>
      <c r="R14" s="27" t="str">
        <f t="shared" si="46"/>
        <v/>
      </c>
      <c r="S14" t="str">
        <f t="shared" si="4"/>
        <v/>
      </c>
      <c r="T14" s="27" t="str">
        <f t="shared" si="28"/>
        <v/>
      </c>
      <c r="U14" s="27" t="str">
        <f t="shared" si="5"/>
        <v/>
      </c>
      <c r="V14" s="27" t="str">
        <f t="shared" si="29"/>
        <v>0</v>
      </c>
      <c r="W14" s="27" t="str">
        <f t="shared" si="30"/>
        <v>0</v>
      </c>
      <c r="X14" s="27" t="str">
        <f t="shared" si="31"/>
        <v xml:space="preserve">(,00) </v>
      </c>
      <c r="Y14" s="27" t="str">
        <f t="shared" si="32"/>
        <v/>
      </c>
      <c r="Z14" t="str">
        <f t="shared" si="9"/>
        <v/>
      </c>
      <c r="AA14" s="27" t="str">
        <f t="shared" si="33"/>
        <v/>
      </c>
      <c r="AB14" s="27" t="str">
        <f t="shared" si="10"/>
        <v/>
      </c>
      <c r="AC14" s="27" t="str">
        <f t="shared" si="34"/>
        <v>0</v>
      </c>
      <c r="AD14" s="27" t="str">
        <f t="shared" si="35"/>
        <v>0</v>
      </c>
      <c r="AE14" s="27" t="str">
        <f t="shared" si="36"/>
        <v xml:space="preserve">(,00) </v>
      </c>
      <c r="AF14" s="27" t="str">
        <f t="shared" si="37"/>
        <v/>
      </c>
      <c r="AG14" t="str">
        <f t="shared" si="14"/>
        <v/>
      </c>
      <c r="AH14" s="27" t="str">
        <f t="shared" si="38"/>
        <v/>
      </c>
      <c r="AI14" s="27" t="str">
        <f t="shared" si="15"/>
        <v/>
      </c>
      <c r="AJ14" s="27" t="str">
        <f t="shared" si="39"/>
        <v>0</v>
      </c>
      <c r="AK14" s="27" t="str">
        <f t="shared" si="40"/>
        <v>0</v>
      </c>
      <c r="AL14" s="27" t="str">
        <f t="shared" si="41"/>
        <v xml:space="preserve">(,00) </v>
      </c>
      <c r="AM14" s="27" t="str">
        <f t="shared" si="42"/>
        <v/>
      </c>
    </row>
    <row r="15" spans="1:39" x14ac:dyDescent="0.25">
      <c r="A15">
        <f>Ocene!B19</f>
        <v>0</v>
      </c>
      <c r="B15" s="27">
        <f>Ocene!AI19</f>
        <v>0</v>
      </c>
      <c r="C15" s="88">
        <f t="shared" si="19"/>
        <v>23</v>
      </c>
      <c r="D15">
        <f t="shared" si="20"/>
        <v>0</v>
      </c>
      <c r="E15" s="89">
        <f t="shared" si="21"/>
        <v>0</v>
      </c>
      <c r="F15" s="90">
        <f t="shared" si="22"/>
        <v>1</v>
      </c>
      <c r="G15" s="90">
        <f>IFERROR((F15*10)+(COUNTIF($F$2:F15,F15)),"")</f>
        <v>24</v>
      </c>
      <c r="H15" s="50">
        <v>14</v>
      </c>
      <c r="I15">
        <f t="shared" si="23"/>
        <v>0</v>
      </c>
      <c r="J15" s="89">
        <f t="shared" si="24"/>
        <v>0</v>
      </c>
      <c r="K15" t="str">
        <f t="shared" si="25"/>
        <v/>
      </c>
      <c r="L15" t="str">
        <f t="shared" si="26"/>
        <v/>
      </c>
      <c r="M15" s="27" t="str">
        <f t="shared" si="27"/>
        <v/>
      </c>
      <c r="N15" s="27" t="str">
        <f t="shared" si="0"/>
        <v/>
      </c>
      <c r="O15" s="27" t="str">
        <f t="shared" si="43"/>
        <v>0</v>
      </c>
      <c r="P15" s="27" t="str">
        <f t="shared" si="44"/>
        <v>0</v>
      </c>
      <c r="Q15" s="27" t="str">
        <f t="shared" si="45"/>
        <v xml:space="preserve">(,00) </v>
      </c>
      <c r="R15" s="27" t="str">
        <f t="shared" si="46"/>
        <v/>
      </c>
      <c r="S15" t="str">
        <f t="shared" si="4"/>
        <v/>
      </c>
      <c r="T15" s="27" t="str">
        <f t="shared" si="28"/>
        <v/>
      </c>
      <c r="U15" s="27" t="str">
        <f t="shared" si="5"/>
        <v/>
      </c>
      <c r="V15" s="27" t="str">
        <f t="shared" si="29"/>
        <v>0</v>
      </c>
      <c r="W15" s="27" t="str">
        <f t="shared" si="30"/>
        <v>0</v>
      </c>
      <c r="X15" s="27" t="str">
        <f t="shared" si="31"/>
        <v xml:space="preserve">(,00) </v>
      </c>
      <c r="Y15" s="27" t="str">
        <f t="shared" si="32"/>
        <v/>
      </c>
      <c r="Z15" t="str">
        <f t="shared" si="9"/>
        <v/>
      </c>
      <c r="AA15" s="27" t="str">
        <f t="shared" si="33"/>
        <v/>
      </c>
      <c r="AB15" s="27" t="str">
        <f t="shared" si="10"/>
        <v/>
      </c>
      <c r="AC15" s="27" t="str">
        <f t="shared" si="34"/>
        <v>0</v>
      </c>
      <c r="AD15" s="27" t="str">
        <f t="shared" si="35"/>
        <v>0</v>
      </c>
      <c r="AE15" s="27" t="str">
        <f t="shared" si="36"/>
        <v xml:space="preserve">(,00) </v>
      </c>
      <c r="AF15" s="27" t="str">
        <f t="shared" si="37"/>
        <v/>
      </c>
      <c r="AG15" t="str">
        <f t="shared" si="14"/>
        <v/>
      </c>
      <c r="AH15" s="27" t="str">
        <f t="shared" si="38"/>
        <v/>
      </c>
      <c r="AI15" s="27" t="str">
        <f t="shared" si="15"/>
        <v/>
      </c>
      <c r="AJ15" s="27" t="str">
        <f t="shared" si="39"/>
        <v>0</v>
      </c>
      <c r="AK15" s="27" t="str">
        <f t="shared" si="40"/>
        <v>0</v>
      </c>
      <c r="AL15" s="27" t="str">
        <f t="shared" si="41"/>
        <v xml:space="preserve">(,00) </v>
      </c>
      <c r="AM15" s="27" t="str">
        <f t="shared" si="42"/>
        <v/>
      </c>
    </row>
    <row r="16" spans="1:39" x14ac:dyDescent="0.25">
      <c r="A16">
        <f>Ocene!B20</f>
        <v>0</v>
      </c>
      <c r="B16" s="27">
        <f>Ocene!AI20</f>
        <v>0</v>
      </c>
      <c r="C16" s="88">
        <f t="shared" si="19"/>
        <v>22</v>
      </c>
      <c r="D16">
        <f t="shared" si="20"/>
        <v>0</v>
      </c>
      <c r="E16" s="89">
        <f t="shared" si="21"/>
        <v>0</v>
      </c>
      <c r="F16" s="90">
        <f t="shared" si="22"/>
        <v>1</v>
      </c>
      <c r="G16" s="90">
        <f>IFERROR((F16*10)+(COUNTIF($F$2:F16,F16)),"")</f>
        <v>25</v>
      </c>
      <c r="H16" s="50">
        <v>15</v>
      </c>
      <c r="I16">
        <f t="shared" si="23"/>
        <v>0</v>
      </c>
      <c r="J16" s="89">
        <f t="shared" si="24"/>
        <v>0</v>
      </c>
      <c r="K16" t="str">
        <f t="shared" si="25"/>
        <v/>
      </c>
      <c r="L16" t="str">
        <f t="shared" si="26"/>
        <v/>
      </c>
      <c r="M16" s="27" t="str">
        <f t="shared" si="27"/>
        <v/>
      </c>
      <c r="N16" s="27" t="str">
        <f t="shared" si="0"/>
        <v/>
      </c>
      <c r="O16" s="27" t="str">
        <f t="shared" si="43"/>
        <v>0</v>
      </c>
      <c r="P16" s="27" t="str">
        <f t="shared" si="44"/>
        <v>0</v>
      </c>
      <c r="Q16" s="27" t="str">
        <f t="shared" si="45"/>
        <v xml:space="preserve">(,00) </v>
      </c>
      <c r="R16" s="27" t="str">
        <f t="shared" si="46"/>
        <v/>
      </c>
      <c r="S16" t="str">
        <f t="shared" si="4"/>
        <v/>
      </c>
      <c r="T16" s="27" t="str">
        <f t="shared" si="28"/>
        <v/>
      </c>
      <c r="U16" s="27" t="str">
        <f t="shared" si="5"/>
        <v/>
      </c>
      <c r="V16" s="27" t="str">
        <f t="shared" si="29"/>
        <v>0</v>
      </c>
      <c r="W16" s="27" t="str">
        <f t="shared" si="30"/>
        <v>0</v>
      </c>
      <c r="X16" s="27" t="str">
        <f t="shared" si="31"/>
        <v xml:space="preserve">(,00) </v>
      </c>
      <c r="Y16" s="27" t="str">
        <f t="shared" si="32"/>
        <v/>
      </c>
      <c r="Z16" t="str">
        <f t="shared" si="9"/>
        <v/>
      </c>
      <c r="AA16" s="27" t="str">
        <f t="shared" si="33"/>
        <v/>
      </c>
      <c r="AB16" s="27" t="str">
        <f t="shared" si="10"/>
        <v/>
      </c>
      <c r="AC16" s="27" t="str">
        <f t="shared" si="34"/>
        <v>0</v>
      </c>
      <c r="AD16" s="27" t="str">
        <f t="shared" si="35"/>
        <v>0</v>
      </c>
      <c r="AE16" s="27" t="str">
        <f t="shared" si="36"/>
        <v xml:space="preserve">(,00) </v>
      </c>
      <c r="AF16" s="27" t="str">
        <f t="shared" si="37"/>
        <v/>
      </c>
      <c r="AG16" t="str">
        <f t="shared" si="14"/>
        <v/>
      </c>
      <c r="AH16" s="27" t="str">
        <f t="shared" si="38"/>
        <v/>
      </c>
      <c r="AI16" s="27" t="str">
        <f t="shared" si="15"/>
        <v/>
      </c>
      <c r="AJ16" s="27" t="str">
        <f t="shared" si="39"/>
        <v>0</v>
      </c>
      <c r="AK16" s="27" t="str">
        <f t="shared" si="40"/>
        <v>0</v>
      </c>
      <c r="AL16" s="27" t="str">
        <f t="shared" si="41"/>
        <v xml:space="preserve">(,00) </v>
      </c>
      <c r="AM16" s="27" t="str">
        <f t="shared" si="42"/>
        <v/>
      </c>
    </row>
    <row r="17" spans="1:39" x14ac:dyDescent="0.25">
      <c r="A17">
        <f>Ocene!B21</f>
        <v>0</v>
      </c>
      <c r="B17" s="27">
        <f>Ocene!AI21</f>
        <v>0</v>
      </c>
      <c r="C17" s="88">
        <f t="shared" si="19"/>
        <v>21</v>
      </c>
      <c r="D17">
        <f t="shared" si="20"/>
        <v>0</v>
      </c>
      <c r="E17" s="89">
        <f t="shared" si="21"/>
        <v>0</v>
      </c>
      <c r="F17" s="90">
        <f t="shared" si="22"/>
        <v>1</v>
      </c>
      <c r="G17" s="90">
        <f>IFERROR((F17*10)+(COUNTIF($F$2:F17,F17)),"")</f>
        <v>26</v>
      </c>
      <c r="H17" s="50">
        <v>16</v>
      </c>
      <c r="I17">
        <f t="shared" si="23"/>
        <v>0</v>
      </c>
      <c r="J17" s="89">
        <f t="shared" si="24"/>
        <v>0</v>
      </c>
      <c r="K17" t="str">
        <f t="shared" si="25"/>
        <v/>
      </c>
      <c r="L17" t="str">
        <f t="shared" si="26"/>
        <v/>
      </c>
      <c r="M17" s="27" t="str">
        <f t="shared" si="27"/>
        <v/>
      </c>
      <c r="N17" s="27" t="str">
        <f t="shared" si="0"/>
        <v/>
      </c>
      <c r="O17" s="27" t="str">
        <f t="shared" si="43"/>
        <v>0</v>
      </c>
      <c r="P17" s="27" t="str">
        <f t="shared" si="44"/>
        <v>0</v>
      </c>
      <c r="Q17" s="27" t="str">
        <f t="shared" si="45"/>
        <v xml:space="preserve">(,00) </v>
      </c>
      <c r="R17" s="27" t="str">
        <f t="shared" si="46"/>
        <v/>
      </c>
      <c r="S17" t="str">
        <f t="shared" si="4"/>
        <v/>
      </c>
      <c r="T17" s="27" t="str">
        <f t="shared" si="28"/>
        <v/>
      </c>
      <c r="U17" s="27" t="str">
        <f t="shared" si="5"/>
        <v/>
      </c>
      <c r="V17" s="27" t="str">
        <f t="shared" si="29"/>
        <v>0</v>
      </c>
      <c r="W17" s="27" t="str">
        <f t="shared" si="30"/>
        <v>0</v>
      </c>
      <c r="X17" s="27" t="str">
        <f t="shared" si="31"/>
        <v xml:space="preserve">(,00) </v>
      </c>
      <c r="Y17" s="27" t="str">
        <f t="shared" si="32"/>
        <v/>
      </c>
      <c r="Z17" t="str">
        <f t="shared" si="9"/>
        <v/>
      </c>
      <c r="AA17" s="27" t="str">
        <f t="shared" si="33"/>
        <v/>
      </c>
      <c r="AB17" s="27" t="str">
        <f t="shared" si="10"/>
        <v/>
      </c>
      <c r="AC17" s="27" t="str">
        <f t="shared" si="34"/>
        <v>0</v>
      </c>
      <c r="AD17" s="27" t="str">
        <f t="shared" si="35"/>
        <v>0</v>
      </c>
      <c r="AE17" s="27" t="str">
        <f t="shared" si="36"/>
        <v xml:space="preserve">(,00) </v>
      </c>
      <c r="AF17" s="27" t="str">
        <f t="shared" si="37"/>
        <v/>
      </c>
      <c r="AG17" t="str">
        <f t="shared" si="14"/>
        <v/>
      </c>
      <c r="AH17" s="27" t="str">
        <f t="shared" si="38"/>
        <v/>
      </c>
      <c r="AI17" s="27" t="str">
        <f t="shared" si="15"/>
        <v/>
      </c>
      <c r="AJ17" s="27" t="str">
        <f t="shared" si="39"/>
        <v>0</v>
      </c>
      <c r="AK17" s="27" t="str">
        <f t="shared" si="40"/>
        <v>0</v>
      </c>
      <c r="AL17" s="27" t="str">
        <f t="shared" si="41"/>
        <v xml:space="preserve">(,00) </v>
      </c>
      <c r="AM17" s="27" t="str">
        <f t="shared" si="42"/>
        <v/>
      </c>
    </row>
    <row r="18" spans="1:39" x14ac:dyDescent="0.25">
      <c r="A18">
        <f>Ocene!B22</f>
        <v>0</v>
      </c>
      <c r="B18" s="27">
        <f>Ocene!AI22</f>
        <v>0</v>
      </c>
      <c r="C18" s="88">
        <f t="shared" si="19"/>
        <v>20</v>
      </c>
      <c r="D18">
        <f t="shared" si="20"/>
        <v>0</v>
      </c>
      <c r="E18" s="89">
        <f t="shared" si="21"/>
        <v>0</v>
      </c>
      <c r="F18" s="90">
        <f t="shared" si="22"/>
        <v>1</v>
      </c>
      <c r="G18" s="90">
        <f>IFERROR((F18*10)+(COUNTIF($F$2:F18,F18)),"")</f>
        <v>27</v>
      </c>
      <c r="H18" s="50">
        <v>17</v>
      </c>
      <c r="I18">
        <f t="shared" si="23"/>
        <v>0</v>
      </c>
      <c r="J18" s="89">
        <f t="shared" si="24"/>
        <v>0</v>
      </c>
      <c r="K18" t="str">
        <f t="shared" si="25"/>
        <v/>
      </c>
      <c r="L18" t="str">
        <f t="shared" si="26"/>
        <v/>
      </c>
      <c r="M18" s="27" t="str">
        <f t="shared" si="27"/>
        <v/>
      </c>
      <c r="N18" s="27" t="str">
        <f t="shared" si="0"/>
        <v/>
      </c>
      <c r="O18" s="27" t="str">
        <f t="shared" si="43"/>
        <v>0</v>
      </c>
      <c r="P18" s="27" t="str">
        <f t="shared" si="44"/>
        <v>0</v>
      </c>
      <c r="Q18" s="27" t="str">
        <f t="shared" si="45"/>
        <v xml:space="preserve">(,00) </v>
      </c>
      <c r="R18" s="27" t="str">
        <f t="shared" si="46"/>
        <v/>
      </c>
      <c r="S18" t="str">
        <f t="shared" si="4"/>
        <v/>
      </c>
      <c r="T18" s="27" t="str">
        <f t="shared" si="28"/>
        <v/>
      </c>
      <c r="U18" s="27" t="str">
        <f t="shared" si="5"/>
        <v/>
      </c>
      <c r="V18" s="27" t="str">
        <f t="shared" si="29"/>
        <v>0</v>
      </c>
      <c r="W18" s="27" t="str">
        <f t="shared" si="30"/>
        <v>0</v>
      </c>
      <c r="X18" s="27" t="str">
        <f t="shared" si="31"/>
        <v xml:space="preserve">(,00) </v>
      </c>
      <c r="Y18" s="27" t="str">
        <f t="shared" si="32"/>
        <v/>
      </c>
      <c r="Z18" t="str">
        <f t="shared" si="9"/>
        <v/>
      </c>
      <c r="AA18" s="27" t="str">
        <f t="shared" si="33"/>
        <v/>
      </c>
      <c r="AB18" s="27" t="str">
        <f t="shared" si="10"/>
        <v/>
      </c>
      <c r="AC18" s="27" t="str">
        <f t="shared" si="34"/>
        <v>0</v>
      </c>
      <c r="AD18" s="27" t="str">
        <f t="shared" si="35"/>
        <v>0</v>
      </c>
      <c r="AE18" s="27" t="str">
        <f t="shared" si="36"/>
        <v xml:space="preserve">(,00) </v>
      </c>
      <c r="AF18" s="27" t="str">
        <f t="shared" si="37"/>
        <v/>
      </c>
      <c r="AG18" t="str">
        <f t="shared" si="14"/>
        <v/>
      </c>
      <c r="AH18" s="27" t="str">
        <f>IF(AG18&lt;&gt;"",ROUND($J18,2),"")</f>
        <v/>
      </c>
      <c r="AI18" s="27" t="str">
        <f t="shared" si="15"/>
        <v/>
      </c>
      <c r="AJ18" s="27" t="str">
        <f t="shared" si="39"/>
        <v>0</v>
      </c>
      <c r="AK18" s="27" t="str">
        <f t="shared" si="40"/>
        <v>0</v>
      </c>
      <c r="AL18" s="27" t="str">
        <f t="shared" si="41"/>
        <v xml:space="preserve">(,00) </v>
      </c>
      <c r="AM18" s="27" t="str">
        <f t="shared" si="42"/>
        <v/>
      </c>
    </row>
    <row r="19" spans="1:39" x14ac:dyDescent="0.25">
      <c r="A19">
        <f>Ocene!B23</f>
        <v>0</v>
      </c>
      <c r="B19" s="27">
        <f>Ocene!AI23</f>
        <v>0</v>
      </c>
      <c r="C19" s="88">
        <f t="shared" si="19"/>
        <v>19</v>
      </c>
      <c r="D19">
        <f t="shared" si="20"/>
        <v>0</v>
      </c>
      <c r="E19" s="89">
        <f t="shared" si="21"/>
        <v>0</v>
      </c>
      <c r="F19" s="90">
        <f t="shared" si="22"/>
        <v>1</v>
      </c>
      <c r="G19" s="90">
        <f>IFERROR((F19*10)+(COUNTIF($F$2:F19,F19)),"")</f>
        <v>28</v>
      </c>
      <c r="H19" s="50">
        <v>18</v>
      </c>
      <c r="I19">
        <f t="shared" si="23"/>
        <v>0</v>
      </c>
      <c r="J19" s="89">
        <f t="shared" si="24"/>
        <v>0</v>
      </c>
      <c r="K19" t="str">
        <f t="shared" si="25"/>
        <v/>
      </c>
      <c r="L19" t="str">
        <f t="shared" si="26"/>
        <v/>
      </c>
      <c r="M19" s="27" t="str">
        <f t="shared" si="27"/>
        <v/>
      </c>
      <c r="N19" s="27" t="str">
        <f t="shared" si="0"/>
        <v/>
      </c>
      <c r="O19" s="27" t="str">
        <f t="shared" si="43"/>
        <v>0</v>
      </c>
      <c r="P19" s="27" t="str">
        <f t="shared" si="44"/>
        <v>0</v>
      </c>
      <c r="Q19" s="27" t="str">
        <f t="shared" si="45"/>
        <v xml:space="preserve">(,00) </v>
      </c>
      <c r="R19" s="27" t="str">
        <f t="shared" si="46"/>
        <v/>
      </c>
      <c r="S19" t="str">
        <f t="shared" si="4"/>
        <v/>
      </c>
      <c r="T19" s="27" t="str">
        <f t="shared" si="28"/>
        <v/>
      </c>
      <c r="U19" s="27" t="str">
        <f t="shared" si="5"/>
        <v/>
      </c>
      <c r="V19" s="27" t="str">
        <f t="shared" si="29"/>
        <v>0</v>
      </c>
      <c r="W19" s="27" t="str">
        <f t="shared" si="30"/>
        <v>0</v>
      </c>
      <c r="X19" s="27" t="str">
        <f t="shared" si="31"/>
        <v xml:space="preserve">(,00) </v>
      </c>
      <c r="Y19" s="27" t="str">
        <f t="shared" si="32"/>
        <v/>
      </c>
      <c r="Z19" t="str">
        <f t="shared" si="9"/>
        <v/>
      </c>
      <c r="AA19" s="27" t="str">
        <f t="shared" si="33"/>
        <v/>
      </c>
      <c r="AB19" s="27" t="str">
        <f t="shared" si="10"/>
        <v/>
      </c>
      <c r="AC19" s="27" t="str">
        <f t="shared" si="34"/>
        <v>0</v>
      </c>
      <c r="AD19" s="27" t="str">
        <f t="shared" si="35"/>
        <v>0</v>
      </c>
      <c r="AE19" s="27" t="str">
        <f t="shared" si="36"/>
        <v xml:space="preserve">(,00) </v>
      </c>
      <c r="AF19" s="27" t="str">
        <f t="shared" si="37"/>
        <v/>
      </c>
      <c r="AG19" t="str">
        <f t="shared" si="14"/>
        <v/>
      </c>
      <c r="AH19" s="27" t="str">
        <f t="shared" si="38"/>
        <v/>
      </c>
      <c r="AI19" s="27" t="str">
        <f t="shared" si="15"/>
        <v/>
      </c>
      <c r="AJ19" s="27" t="str">
        <f t="shared" si="39"/>
        <v>0</v>
      </c>
      <c r="AK19" s="27" t="str">
        <f t="shared" si="40"/>
        <v>0</v>
      </c>
      <c r="AL19" s="27" t="str">
        <f t="shared" si="41"/>
        <v xml:space="preserve">(,00) </v>
      </c>
      <c r="AM19" s="27" t="str">
        <f t="shared" si="42"/>
        <v/>
      </c>
    </row>
    <row r="20" spans="1:39" x14ac:dyDescent="0.25">
      <c r="A20">
        <f>Ocene!B24</f>
        <v>0</v>
      </c>
      <c r="B20" s="27">
        <f>Ocene!AI24</f>
        <v>0</v>
      </c>
      <c r="C20" s="88">
        <f t="shared" si="19"/>
        <v>18</v>
      </c>
      <c r="D20">
        <f t="shared" si="20"/>
        <v>0</v>
      </c>
      <c r="E20" s="89">
        <f t="shared" si="21"/>
        <v>0</v>
      </c>
      <c r="F20" s="90">
        <f t="shared" si="22"/>
        <v>1</v>
      </c>
      <c r="G20" s="90">
        <f>IFERROR((F20*10)+(COUNTIF($F$2:F20,F20)),"")</f>
        <v>29</v>
      </c>
      <c r="H20" s="50">
        <v>19</v>
      </c>
      <c r="I20">
        <f t="shared" si="23"/>
        <v>0</v>
      </c>
      <c r="J20" s="89">
        <f t="shared" si="24"/>
        <v>0</v>
      </c>
      <c r="K20" t="str">
        <f t="shared" si="25"/>
        <v/>
      </c>
      <c r="L20" t="str">
        <f t="shared" si="26"/>
        <v/>
      </c>
      <c r="M20" s="27" t="str">
        <f t="shared" si="27"/>
        <v/>
      </c>
      <c r="N20" s="27" t="str">
        <f t="shared" si="0"/>
        <v/>
      </c>
      <c r="O20" s="27" t="str">
        <f t="shared" si="43"/>
        <v>0</v>
      </c>
      <c r="P20" s="27" t="str">
        <f t="shared" si="44"/>
        <v>0</v>
      </c>
      <c r="Q20" s="27" t="str">
        <f t="shared" si="45"/>
        <v xml:space="preserve">(,00) </v>
      </c>
      <c r="R20" s="27" t="str">
        <f t="shared" si="46"/>
        <v/>
      </c>
      <c r="S20" t="str">
        <f t="shared" si="4"/>
        <v/>
      </c>
      <c r="T20" s="27" t="str">
        <f t="shared" si="28"/>
        <v/>
      </c>
      <c r="U20" s="27" t="str">
        <f t="shared" si="5"/>
        <v/>
      </c>
      <c r="V20" s="27" t="str">
        <f t="shared" si="29"/>
        <v>0</v>
      </c>
      <c r="W20" s="27" t="str">
        <f t="shared" si="30"/>
        <v>0</v>
      </c>
      <c r="X20" s="27" t="str">
        <f t="shared" si="31"/>
        <v xml:space="preserve">(,00) </v>
      </c>
      <c r="Y20" s="27" t="str">
        <f t="shared" si="32"/>
        <v/>
      </c>
      <c r="Z20" t="str">
        <f t="shared" si="9"/>
        <v/>
      </c>
      <c r="AA20" s="27" t="str">
        <f t="shared" si="33"/>
        <v/>
      </c>
      <c r="AB20" s="27" t="str">
        <f t="shared" si="10"/>
        <v/>
      </c>
      <c r="AC20" s="27" t="str">
        <f t="shared" si="34"/>
        <v>0</v>
      </c>
      <c r="AD20" s="27" t="str">
        <f t="shared" si="35"/>
        <v>0</v>
      </c>
      <c r="AE20" s="27" t="str">
        <f t="shared" si="36"/>
        <v xml:space="preserve">(,00) </v>
      </c>
      <c r="AF20" s="27" t="str">
        <f t="shared" si="37"/>
        <v/>
      </c>
      <c r="AG20" t="str">
        <f t="shared" si="14"/>
        <v/>
      </c>
      <c r="AH20" s="27" t="str">
        <f t="shared" si="38"/>
        <v/>
      </c>
      <c r="AI20" s="27" t="str">
        <f t="shared" si="15"/>
        <v/>
      </c>
      <c r="AJ20" s="27" t="str">
        <f t="shared" si="39"/>
        <v>0</v>
      </c>
      <c r="AK20" s="27" t="str">
        <f t="shared" si="40"/>
        <v>0</v>
      </c>
      <c r="AL20" s="27" t="str">
        <f t="shared" si="41"/>
        <v xml:space="preserve">(,00) </v>
      </c>
      <c r="AM20" s="27" t="str">
        <f t="shared" si="42"/>
        <v/>
      </c>
    </row>
    <row r="21" spans="1:39" x14ac:dyDescent="0.25">
      <c r="A21">
        <f>Ocene!B25</f>
        <v>0</v>
      </c>
      <c r="B21" s="27">
        <f>Ocene!AI25</f>
        <v>0</v>
      </c>
      <c r="C21" s="88">
        <f t="shared" si="19"/>
        <v>17</v>
      </c>
      <c r="D21">
        <f t="shared" si="20"/>
        <v>0</v>
      </c>
      <c r="E21" s="89">
        <f t="shared" si="21"/>
        <v>0</v>
      </c>
      <c r="F21" s="90">
        <f t="shared" si="22"/>
        <v>1</v>
      </c>
      <c r="G21" s="90">
        <f>IFERROR((F21*10)+(COUNTIF($F$2:F21,F21)),"")</f>
        <v>30</v>
      </c>
      <c r="H21" s="50">
        <v>20</v>
      </c>
      <c r="I21">
        <f t="shared" si="23"/>
        <v>0</v>
      </c>
      <c r="J21" s="89">
        <f t="shared" si="24"/>
        <v>0</v>
      </c>
      <c r="K21" t="str">
        <f t="shared" si="25"/>
        <v/>
      </c>
      <c r="L21" t="str">
        <f t="shared" si="26"/>
        <v/>
      </c>
      <c r="M21" s="27" t="str">
        <f t="shared" si="27"/>
        <v/>
      </c>
      <c r="N21" s="27" t="str">
        <f t="shared" si="0"/>
        <v/>
      </c>
      <c r="O21" s="27" t="str">
        <f t="shared" si="43"/>
        <v>0</v>
      </c>
      <c r="P21" s="27" t="str">
        <f t="shared" si="44"/>
        <v>0</v>
      </c>
      <c r="Q21" s="27" t="str">
        <f t="shared" si="45"/>
        <v xml:space="preserve">(,00) </v>
      </c>
      <c r="R21" s="27" t="str">
        <f t="shared" si="46"/>
        <v/>
      </c>
      <c r="S21" t="str">
        <f t="shared" si="4"/>
        <v/>
      </c>
      <c r="T21" s="27" t="str">
        <f t="shared" si="28"/>
        <v/>
      </c>
      <c r="U21" s="27" t="str">
        <f t="shared" si="5"/>
        <v/>
      </c>
      <c r="V21" s="27" t="str">
        <f t="shared" si="29"/>
        <v>0</v>
      </c>
      <c r="W21" s="27" t="str">
        <f t="shared" si="30"/>
        <v>0</v>
      </c>
      <c r="X21" s="27" t="str">
        <f t="shared" si="31"/>
        <v xml:space="preserve">(,00) </v>
      </c>
      <c r="Y21" s="27" t="str">
        <f t="shared" si="32"/>
        <v/>
      </c>
      <c r="Z21" t="str">
        <f t="shared" si="9"/>
        <v/>
      </c>
      <c r="AA21" s="27" t="str">
        <f t="shared" si="33"/>
        <v/>
      </c>
      <c r="AB21" s="27" t="str">
        <f t="shared" si="10"/>
        <v/>
      </c>
      <c r="AC21" s="27" t="str">
        <f t="shared" si="34"/>
        <v>0</v>
      </c>
      <c r="AD21" s="27" t="str">
        <f t="shared" si="35"/>
        <v>0</v>
      </c>
      <c r="AE21" s="27" t="str">
        <f t="shared" si="36"/>
        <v xml:space="preserve">(,00) </v>
      </c>
      <c r="AF21" s="27" t="str">
        <f t="shared" si="37"/>
        <v/>
      </c>
      <c r="AG21" t="str">
        <f t="shared" si="14"/>
        <v/>
      </c>
      <c r="AH21" s="27" t="str">
        <f t="shared" si="38"/>
        <v/>
      </c>
      <c r="AI21" s="27" t="str">
        <f t="shared" si="15"/>
        <v/>
      </c>
      <c r="AJ21" s="27" t="str">
        <f t="shared" si="39"/>
        <v>0</v>
      </c>
      <c r="AK21" s="27" t="str">
        <f t="shared" si="40"/>
        <v>0</v>
      </c>
      <c r="AL21" s="27" t="str">
        <f t="shared" si="41"/>
        <v xml:space="preserve">(,00) </v>
      </c>
      <c r="AM21" s="27" t="str">
        <f t="shared" si="42"/>
        <v/>
      </c>
    </row>
    <row r="22" spans="1:39" x14ac:dyDescent="0.25">
      <c r="A22">
        <f>Ocene!B26</f>
        <v>0</v>
      </c>
      <c r="B22" s="27">
        <f>Ocene!AI26</f>
        <v>0</v>
      </c>
      <c r="C22" s="88">
        <f t="shared" si="19"/>
        <v>16</v>
      </c>
      <c r="D22">
        <f t="shared" si="20"/>
        <v>0</v>
      </c>
      <c r="E22" s="89">
        <f t="shared" si="21"/>
        <v>0</v>
      </c>
      <c r="F22" s="90">
        <f t="shared" si="22"/>
        <v>1</v>
      </c>
      <c r="G22" s="90">
        <f>IFERROR((F22*10)+(COUNTIF($F$2:F22,F22)),"")</f>
        <v>31</v>
      </c>
      <c r="H22" s="50">
        <v>21</v>
      </c>
      <c r="I22">
        <f t="shared" si="23"/>
        <v>0</v>
      </c>
      <c r="J22" s="89">
        <f t="shared" si="24"/>
        <v>0</v>
      </c>
      <c r="K22" t="str">
        <f t="shared" si="25"/>
        <v/>
      </c>
      <c r="L22" t="str">
        <f t="shared" si="26"/>
        <v/>
      </c>
      <c r="M22" s="27" t="str">
        <f t="shared" si="27"/>
        <v/>
      </c>
      <c r="N22" s="27" t="str">
        <f t="shared" si="0"/>
        <v/>
      </c>
      <c r="O22" s="27" t="str">
        <f t="shared" si="43"/>
        <v>0</v>
      </c>
      <c r="P22" s="27" t="str">
        <f t="shared" si="44"/>
        <v>0</v>
      </c>
      <c r="Q22" s="27" t="str">
        <f t="shared" si="45"/>
        <v xml:space="preserve">(,00) </v>
      </c>
      <c r="R22" s="27" t="str">
        <f t="shared" si="46"/>
        <v/>
      </c>
      <c r="S22" t="str">
        <f t="shared" si="4"/>
        <v/>
      </c>
      <c r="T22" s="27" t="str">
        <f t="shared" si="28"/>
        <v/>
      </c>
      <c r="U22" s="27" t="str">
        <f t="shared" si="5"/>
        <v/>
      </c>
      <c r="V22" s="27" t="str">
        <f t="shared" si="29"/>
        <v>0</v>
      </c>
      <c r="W22" s="27" t="str">
        <f t="shared" si="30"/>
        <v>0</v>
      </c>
      <c r="X22" s="27" t="str">
        <f t="shared" si="31"/>
        <v xml:space="preserve">(,00) </v>
      </c>
      <c r="Y22" s="27" t="str">
        <f t="shared" si="32"/>
        <v/>
      </c>
      <c r="Z22" t="str">
        <f t="shared" si="9"/>
        <v/>
      </c>
      <c r="AA22" s="27" t="str">
        <f t="shared" si="33"/>
        <v/>
      </c>
      <c r="AB22" s="27" t="str">
        <f t="shared" si="10"/>
        <v/>
      </c>
      <c r="AC22" s="27" t="str">
        <f t="shared" si="34"/>
        <v>0</v>
      </c>
      <c r="AD22" s="27" t="str">
        <f t="shared" si="35"/>
        <v>0</v>
      </c>
      <c r="AE22" s="27" t="str">
        <f t="shared" si="36"/>
        <v xml:space="preserve">(,00) </v>
      </c>
      <c r="AF22" s="27" t="str">
        <f t="shared" si="37"/>
        <v/>
      </c>
      <c r="AG22" t="str">
        <f t="shared" si="14"/>
        <v/>
      </c>
      <c r="AH22" s="27" t="str">
        <f t="shared" si="38"/>
        <v/>
      </c>
      <c r="AI22" s="27" t="str">
        <f t="shared" si="15"/>
        <v/>
      </c>
      <c r="AJ22" s="27" t="str">
        <f t="shared" si="39"/>
        <v>0</v>
      </c>
      <c r="AK22" s="27" t="str">
        <f t="shared" si="40"/>
        <v>0</v>
      </c>
      <c r="AL22" s="27" t="str">
        <f t="shared" si="41"/>
        <v xml:space="preserve">(,00) </v>
      </c>
      <c r="AM22" s="27" t="str">
        <f t="shared" si="42"/>
        <v/>
      </c>
    </row>
    <row r="23" spans="1:39" x14ac:dyDescent="0.25">
      <c r="A23">
        <f>Ocene!B27</f>
        <v>0</v>
      </c>
      <c r="B23" s="27">
        <f>Ocene!AI27</f>
        <v>0</v>
      </c>
      <c r="C23" s="88">
        <f t="shared" si="19"/>
        <v>15</v>
      </c>
      <c r="D23">
        <f t="shared" si="20"/>
        <v>0</v>
      </c>
      <c r="E23" s="89">
        <f t="shared" si="21"/>
        <v>0</v>
      </c>
      <c r="F23" s="90">
        <f t="shared" si="22"/>
        <v>1</v>
      </c>
      <c r="G23" s="90">
        <f>IFERROR((F23*10)+(COUNTIF($F$2:F23,F23)),"")</f>
        <v>32</v>
      </c>
      <c r="H23" s="50">
        <v>22</v>
      </c>
      <c r="I23">
        <f>IFERROR(VLOOKUP(H23,$C$2:$G$37,2,FALSE),"")</f>
        <v>0</v>
      </c>
      <c r="J23" s="89">
        <f t="shared" si="24"/>
        <v>0</v>
      </c>
      <c r="K23" t="str">
        <f t="shared" si="25"/>
        <v/>
      </c>
      <c r="L23" t="str">
        <f t="shared" si="26"/>
        <v/>
      </c>
      <c r="M23" s="27" t="str">
        <f t="shared" si="27"/>
        <v/>
      </c>
      <c r="N23" s="27" t="str">
        <f t="shared" si="0"/>
        <v/>
      </c>
      <c r="O23" s="27" t="str">
        <f t="shared" si="43"/>
        <v>0</v>
      </c>
      <c r="P23" s="27" t="str">
        <f t="shared" si="44"/>
        <v>0</v>
      </c>
      <c r="Q23" s="27" t="str">
        <f t="shared" si="45"/>
        <v xml:space="preserve">(,00) </v>
      </c>
      <c r="R23" s="27" t="str">
        <f t="shared" si="46"/>
        <v/>
      </c>
      <c r="S23" t="str">
        <f t="shared" si="4"/>
        <v/>
      </c>
      <c r="T23" s="27" t="str">
        <f t="shared" si="28"/>
        <v/>
      </c>
      <c r="U23" s="27" t="str">
        <f t="shared" si="5"/>
        <v/>
      </c>
      <c r="V23" s="27" t="str">
        <f t="shared" si="29"/>
        <v>0</v>
      </c>
      <c r="W23" s="27" t="str">
        <f t="shared" si="30"/>
        <v>0</v>
      </c>
      <c r="X23" s="27" t="str">
        <f t="shared" si="31"/>
        <v xml:space="preserve">(,00) </v>
      </c>
      <c r="Y23" s="27" t="str">
        <f t="shared" si="32"/>
        <v/>
      </c>
      <c r="Z23" t="str">
        <f t="shared" si="9"/>
        <v/>
      </c>
      <c r="AA23" s="27" t="str">
        <f t="shared" si="33"/>
        <v/>
      </c>
      <c r="AB23" s="27" t="str">
        <f t="shared" si="10"/>
        <v/>
      </c>
      <c r="AC23" s="27" t="str">
        <f t="shared" si="34"/>
        <v>0</v>
      </c>
      <c r="AD23" s="27" t="str">
        <f t="shared" si="35"/>
        <v>0</v>
      </c>
      <c r="AE23" s="27" t="str">
        <f t="shared" si="36"/>
        <v xml:space="preserve">(,00) </v>
      </c>
      <c r="AF23" s="27" t="str">
        <f t="shared" si="37"/>
        <v/>
      </c>
      <c r="AG23" t="str">
        <f t="shared" si="14"/>
        <v/>
      </c>
      <c r="AH23" s="27" t="str">
        <f t="shared" si="38"/>
        <v/>
      </c>
      <c r="AI23" s="27" t="str">
        <f t="shared" si="15"/>
        <v/>
      </c>
      <c r="AJ23" s="27" t="str">
        <f t="shared" si="39"/>
        <v>0</v>
      </c>
      <c r="AK23" s="27" t="str">
        <f t="shared" si="40"/>
        <v>0</v>
      </c>
      <c r="AL23" s="27" t="str">
        <f t="shared" si="41"/>
        <v xml:space="preserve">(,00) </v>
      </c>
      <c r="AM23" s="27" t="str">
        <f t="shared" si="42"/>
        <v/>
      </c>
    </row>
    <row r="24" spans="1:39" x14ac:dyDescent="0.25">
      <c r="A24">
        <f>Ocene!B28</f>
        <v>0</v>
      </c>
      <c r="B24" s="27">
        <f>Ocene!AI28</f>
        <v>0</v>
      </c>
      <c r="C24" s="88">
        <f t="shared" si="19"/>
        <v>14</v>
      </c>
      <c r="D24">
        <f t="shared" si="20"/>
        <v>0</v>
      </c>
      <c r="E24" s="89">
        <f t="shared" si="21"/>
        <v>0</v>
      </c>
      <c r="F24" s="90">
        <f t="shared" si="22"/>
        <v>1</v>
      </c>
      <c r="G24" s="90">
        <f>IFERROR((F24*10)+(COUNTIF($F$2:F24,F24)),"")</f>
        <v>33</v>
      </c>
      <c r="H24" s="50">
        <v>23</v>
      </c>
      <c r="I24">
        <f t="shared" si="23"/>
        <v>0</v>
      </c>
      <c r="J24" s="89">
        <f t="shared" si="24"/>
        <v>0</v>
      </c>
      <c r="K24" t="str">
        <f t="shared" si="25"/>
        <v/>
      </c>
      <c r="L24" t="str">
        <f t="shared" si="26"/>
        <v/>
      </c>
      <c r="M24" s="27" t="str">
        <f t="shared" si="27"/>
        <v/>
      </c>
      <c r="N24" s="27" t="str">
        <f t="shared" si="0"/>
        <v/>
      </c>
      <c r="O24" s="27" t="str">
        <f t="shared" si="43"/>
        <v>0</v>
      </c>
      <c r="P24" s="27" t="str">
        <f t="shared" si="44"/>
        <v>0</v>
      </c>
      <c r="Q24" s="27" t="str">
        <f t="shared" si="45"/>
        <v xml:space="preserve">(,00) </v>
      </c>
      <c r="R24" s="27" t="str">
        <f t="shared" si="46"/>
        <v/>
      </c>
      <c r="S24" t="str">
        <f t="shared" si="4"/>
        <v/>
      </c>
      <c r="T24" s="27" t="str">
        <f t="shared" si="28"/>
        <v/>
      </c>
      <c r="U24" s="27" t="str">
        <f t="shared" si="5"/>
        <v/>
      </c>
      <c r="V24" s="27" t="str">
        <f t="shared" si="29"/>
        <v>0</v>
      </c>
      <c r="W24" s="27" t="str">
        <f t="shared" si="30"/>
        <v>0</v>
      </c>
      <c r="X24" s="27" t="str">
        <f t="shared" si="31"/>
        <v xml:space="preserve">(,00) </v>
      </c>
      <c r="Y24" s="27" t="str">
        <f t="shared" si="32"/>
        <v/>
      </c>
      <c r="Z24" t="str">
        <f t="shared" si="9"/>
        <v/>
      </c>
      <c r="AA24" s="27" t="str">
        <f t="shared" si="33"/>
        <v/>
      </c>
      <c r="AB24" s="27" t="str">
        <f t="shared" si="10"/>
        <v/>
      </c>
      <c r="AC24" s="27" t="str">
        <f t="shared" si="34"/>
        <v>0</v>
      </c>
      <c r="AD24" s="27" t="str">
        <f t="shared" si="35"/>
        <v>0</v>
      </c>
      <c r="AE24" s="27" t="str">
        <f t="shared" si="36"/>
        <v xml:space="preserve">(,00) </v>
      </c>
      <c r="AF24" s="27" t="str">
        <f t="shared" si="37"/>
        <v/>
      </c>
      <c r="AG24" t="str">
        <f t="shared" si="14"/>
        <v/>
      </c>
      <c r="AH24" s="27" t="str">
        <f t="shared" si="38"/>
        <v/>
      </c>
      <c r="AI24" s="27" t="str">
        <f t="shared" si="15"/>
        <v/>
      </c>
      <c r="AJ24" s="27" t="str">
        <f t="shared" si="39"/>
        <v>0</v>
      </c>
      <c r="AK24" s="27" t="str">
        <f t="shared" si="40"/>
        <v>0</v>
      </c>
      <c r="AL24" s="27" t="str">
        <f t="shared" si="41"/>
        <v xml:space="preserve">(,00) </v>
      </c>
      <c r="AM24" s="27" t="str">
        <f t="shared" si="42"/>
        <v/>
      </c>
    </row>
    <row r="25" spans="1:39" x14ac:dyDescent="0.25">
      <c r="A25">
        <f>Ocene!B29</f>
        <v>0</v>
      </c>
      <c r="B25" s="27">
        <f>Ocene!AI29</f>
        <v>0</v>
      </c>
      <c r="C25" s="88">
        <f t="shared" si="19"/>
        <v>13</v>
      </c>
      <c r="D25">
        <f t="shared" si="20"/>
        <v>0</v>
      </c>
      <c r="E25" s="89">
        <f t="shared" si="21"/>
        <v>0</v>
      </c>
      <c r="F25" s="90">
        <f t="shared" si="22"/>
        <v>1</v>
      </c>
      <c r="G25" s="90">
        <f>IFERROR((F25*10)+(COUNTIF($F$2:F25,F25)),"")</f>
        <v>34</v>
      </c>
      <c r="H25" s="50">
        <v>24</v>
      </c>
      <c r="I25">
        <f t="shared" si="23"/>
        <v>0</v>
      </c>
      <c r="J25" s="89">
        <f t="shared" si="24"/>
        <v>0</v>
      </c>
      <c r="K25" t="str">
        <f t="shared" si="25"/>
        <v/>
      </c>
      <c r="L25" t="str">
        <f t="shared" si="26"/>
        <v/>
      </c>
      <c r="M25" s="27" t="str">
        <f t="shared" si="27"/>
        <v/>
      </c>
      <c r="N25" s="27" t="str">
        <f t="shared" si="0"/>
        <v/>
      </c>
      <c r="O25" s="27" t="str">
        <f t="shared" si="43"/>
        <v>0</v>
      </c>
      <c r="P25" s="27" t="str">
        <f t="shared" si="44"/>
        <v>0</v>
      </c>
      <c r="Q25" s="27" t="str">
        <f t="shared" si="45"/>
        <v xml:space="preserve">(,00) </v>
      </c>
      <c r="R25" s="27" t="str">
        <f t="shared" si="46"/>
        <v/>
      </c>
      <c r="S25" t="str">
        <f t="shared" si="4"/>
        <v/>
      </c>
      <c r="T25" s="27" t="str">
        <f t="shared" si="28"/>
        <v/>
      </c>
      <c r="U25" s="27" t="str">
        <f t="shared" si="5"/>
        <v/>
      </c>
      <c r="V25" s="27" t="str">
        <f t="shared" si="29"/>
        <v>0</v>
      </c>
      <c r="W25" s="27" t="str">
        <f t="shared" si="30"/>
        <v>0</v>
      </c>
      <c r="X25" s="27" t="str">
        <f t="shared" si="31"/>
        <v xml:space="preserve">(,00) </v>
      </c>
      <c r="Y25" s="27" t="str">
        <f t="shared" si="32"/>
        <v/>
      </c>
      <c r="Z25" t="str">
        <f t="shared" si="9"/>
        <v/>
      </c>
      <c r="AA25" s="27" t="str">
        <f t="shared" si="33"/>
        <v/>
      </c>
      <c r="AB25" s="27" t="str">
        <f t="shared" si="10"/>
        <v/>
      </c>
      <c r="AC25" s="27" t="str">
        <f t="shared" si="34"/>
        <v>0</v>
      </c>
      <c r="AD25" s="27" t="str">
        <f t="shared" si="35"/>
        <v>0</v>
      </c>
      <c r="AE25" s="27" t="str">
        <f t="shared" si="36"/>
        <v xml:space="preserve">(,00) </v>
      </c>
      <c r="AF25" s="27" t="str">
        <f t="shared" si="37"/>
        <v/>
      </c>
      <c r="AG25" t="str">
        <f t="shared" si="14"/>
        <v/>
      </c>
      <c r="AH25" s="27" t="str">
        <f t="shared" si="38"/>
        <v/>
      </c>
      <c r="AI25" s="27" t="str">
        <f t="shared" si="15"/>
        <v/>
      </c>
      <c r="AJ25" s="27" t="str">
        <f t="shared" si="39"/>
        <v>0</v>
      </c>
      <c r="AK25" s="27" t="str">
        <f t="shared" si="40"/>
        <v>0</v>
      </c>
      <c r="AL25" s="27" t="str">
        <f t="shared" si="41"/>
        <v xml:space="preserve">(,00) </v>
      </c>
      <c r="AM25" s="27" t="str">
        <f t="shared" si="42"/>
        <v/>
      </c>
    </row>
    <row r="26" spans="1:39" x14ac:dyDescent="0.25">
      <c r="A26">
        <f>Ocene!B30</f>
        <v>0</v>
      </c>
      <c r="B26" s="27">
        <f>Ocene!AI30</f>
        <v>0</v>
      </c>
      <c r="C26" s="88">
        <f t="shared" si="19"/>
        <v>12</v>
      </c>
      <c r="D26">
        <f t="shared" si="20"/>
        <v>0</v>
      </c>
      <c r="E26" s="89">
        <f t="shared" si="21"/>
        <v>0</v>
      </c>
      <c r="F26" s="90">
        <f t="shared" si="22"/>
        <v>1</v>
      </c>
      <c r="G26" s="90">
        <f>IFERROR((F26*10)+(COUNTIF($F$2:F26,F26)),"")</f>
        <v>35</v>
      </c>
      <c r="H26" s="50">
        <v>25</v>
      </c>
      <c r="I26">
        <f t="shared" si="23"/>
        <v>0</v>
      </c>
      <c r="J26" s="89">
        <f t="shared" si="24"/>
        <v>0</v>
      </c>
      <c r="K26" t="str">
        <f t="shared" si="25"/>
        <v/>
      </c>
      <c r="L26" t="str">
        <f t="shared" si="26"/>
        <v/>
      </c>
      <c r="M26" s="27" t="str">
        <f t="shared" si="27"/>
        <v/>
      </c>
      <c r="N26" s="27" t="str">
        <f t="shared" si="0"/>
        <v/>
      </c>
      <c r="O26" s="27" t="str">
        <f t="shared" si="43"/>
        <v>0</v>
      </c>
      <c r="P26" s="27" t="str">
        <f t="shared" si="44"/>
        <v>0</v>
      </c>
      <c r="Q26" s="27" t="str">
        <f t="shared" si="45"/>
        <v xml:space="preserve">(,00) </v>
      </c>
      <c r="R26" s="27" t="str">
        <f t="shared" si="46"/>
        <v/>
      </c>
      <c r="S26" t="str">
        <f t="shared" si="4"/>
        <v/>
      </c>
      <c r="T26" s="27" t="str">
        <f t="shared" si="28"/>
        <v/>
      </c>
      <c r="U26" s="27" t="str">
        <f t="shared" si="5"/>
        <v/>
      </c>
      <c r="V26" s="27" t="str">
        <f t="shared" si="29"/>
        <v>0</v>
      </c>
      <c r="W26" s="27" t="str">
        <f t="shared" si="30"/>
        <v>0</v>
      </c>
      <c r="X26" s="27" t="str">
        <f t="shared" si="31"/>
        <v xml:space="preserve">(,00) </v>
      </c>
      <c r="Y26" s="27" t="str">
        <f t="shared" si="32"/>
        <v/>
      </c>
      <c r="Z26" t="str">
        <f t="shared" si="9"/>
        <v/>
      </c>
      <c r="AA26" s="27" t="str">
        <f t="shared" si="33"/>
        <v/>
      </c>
      <c r="AB26" s="27" t="str">
        <f t="shared" si="10"/>
        <v/>
      </c>
      <c r="AC26" s="27" t="str">
        <f t="shared" si="34"/>
        <v>0</v>
      </c>
      <c r="AD26" s="27" t="str">
        <f t="shared" si="35"/>
        <v>0</v>
      </c>
      <c r="AE26" s="27" t="str">
        <f t="shared" si="36"/>
        <v xml:space="preserve">(,00) </v>
      </c>
      <c r="AF26" s="27" t="str">
        <f t="shared" si="37"/>
        <v/>
      </c>
      <c r="AG26" t="str">
        <f t="shared" si="14"/>
        <v/>
      </c>
      <c r="AH26" s="27" t="str">
        <f t="shared" si="38"/>
        <v/>
      </c>
      <c r="AI26" s="27" t="str">
        <f t="shared" si="15"/>
        <v/>
      </c>
      <c r="AJ26" s="27" t="str">
        <f t="shared" si="39"/>
        <v>0</v>
      </c>
      <c r="AK26" s="27" t="str">
        <f t="shared" si="40"/>
        <v>0</v>
      </c>
      <c r="AL26" s="27" t="str">
        <f t="shared" si="41"/>
        <v xml:space="preserve">(,00) </v>
      </c>
      <c r="AM26" s="27" t="str">
        <f t="shared" si="42"/>
        <v/>
      </c>
    </row>
    <row r="27" spans="1:39" x14ac:dyDescent="0.25">
      <c r="A27">
        <f>Ocene!B31</f>
        <v>0</v>
      </c>
      <c r="B27" s="27">
        <f>Ocene!AI31</f>
        <v>0</v>
      </c>
      <c r="C27" s="88">
        <f t="shared" si="19"/>
        <v>11</v>
      </c>
      <c r="D27">
        <f t="shared" si="20"/>
        <v>0</v>
      </c>
      <c r="E27" s="89">
        <f t="shared" si="21"/>
        <v>0</v>
      </c>
      <c r="F27" s="90">
        <f t="shared" si="22"/>
        <v>1</v>
      </c>
      <c r="G27" s="90">
        <f>IFERROR((F27*10)+(COUNTIF($F$2:F27,F27)),"")</f>
        <v>36</v>
      </c>
      <c r="H27" s="50">
        <v>26</v>
      </c>
      <c r="I27">
        <f t="shared" si="23"/>
        <v>0</v>
      </c>
      <c r="J27" s="89">
        <f t="shared" si="24"/>
        <v>0</v>
      </c>
      <c r="K27" t="str">
        <f t="shared" si="25"/>
        <v/>
      </c>
      <c r="L27" t="str">
        <f t="shared" si="26"/>
        <v/>
      </c>
      <c r="M27" s="27" t="str">
        <f t="shared" si="27"/>
        <v/>
      </c>
      <c r="N27" s="27" t="str">
        <f t="shared" si="0"/>
        <v/>
      </c>
      <c r="O27" s="27" t="str">
        <f t="shared" si="43"/>
        <v>0</v>
      </c>
      <c r="P27" s="27" t="str">
        <f t="shared" si="44"/>
        <v>0</v>
      </c>
      <c r="Q27" s="27" t="str">
        <f t="shared" si="45"/>
        <v xml:space="preserve">(,00) </v>
      </c>
      <c r="R27" s="27" t="str">
        <f t="shared" si="46"/>
        <v/>
      </c>
      <c r="S27" t="str">
        <f t="shared" si="4"/>
        <v/>
      </c>
      <c r="T27" s="27" t="str">
        <f t="shared" si="28"/>
        <v/>
      </c>
      <c r="U27" s="27" t="str">
        <f t="shared" si="5"/>
        <v/>
      </c>
      <c r="V27" s="27" t="str">
        <f t="shared" si="29"/>
        <v>0</v>
      </c>
      <c r="W27" s="27" t="str">
        <f t="shared" si="30"/>
        <v>0</v>
      </c>
      <c r="X27" s="27" t="str">
        <f t="shared" si="31"/>
        <v xml:space="preserve">(,00) </v>
      </c>
      <c r="Y27" s="27" t="str">
        <f t="shared" si="32"/>
        <v/>
      </c>
      <c r="Z27" t="str">
        <f t="shared" si="9"/>
        <v/>
      </c>
      <c r="AA27" s="27" t="str">
        <f t="shared" si="33"/>
        <v/>
      </c>
      <c r="AB27" s="27" t="str">
        <f t="shared" si="10"/>
        <v/>
      </c>
      <c r="AC27" s="27" t="str">
        <f t="shared" si="34"/>
        <v>0</v>
      </c>
      <c r="AD27" s="27" t="str">
        <f t="shared" si="35"/>
        <v>0</v>
      </c>
      <c r="AE27" s="27" t="str">
        <f t="shared" si="36"/>
        <v xml:space="preserve">(,00) </v>
      </c>
      <c r="AF27" s="27" t="str">
        <f t="shared" si="37"/>
        <v/>
      </c>
      <c r="AG27" t="str">
        <f t="shared" si="14"/>
        <v/>
      </c>
      <c r="AH27" s="27" t="str">
        <f t="shared" si="38"/>
        <v/>
      </c>
      <c r="AI27" s="27" t="str">
        <f t="shared" si="15"/>
        <v/>
      </c>
      <c r="AJ27" s="27" t="str">
        <f t="shared" si="39"/>
        <v>0</v>
      </c>
      <c r="AK27" s="27" t="str">
        <f t="shared" si="40"/>
        <v>0</v>
      </c>
      <c r="AL27" s="27" t="str">
        <f t="shared" si="41"/>
        <v xml:space="preserve">(,00) </v>
      </c>
      <c r="AM27" s="27" t="str">
        <f t="shared" si="42"/>
        <v/>
      </c>
    </row>
    <row r="28" spans="1:39" x14ac:dyDescent="0.25">
      <c r="A28">
        <f>Ocene!B32</f>
        <v>0</v>
      </c>
      <c r="B28" s="27">
        <f>Ocene!AI32</f>
        <v>0</v>
      </c>
      <c r="C28" s="88">
        <f t="shared" si="19"/>
        <v>10</v>
      </c>
      <c r="D28">
        <f t="shared" si="20"/>
        <v>0</v>
      </c>
      <c r="E28" s="89">
        <f t="shared" si="21"/>
        <v>0</v>
      </c>
      <c r="F28" s="90">
        <f t="shared" si="22"/>
        <v>1</v>
      </c>
      <c r="G28" s="90">
        <f>IFERROR((F28*10)+(COUNTIF($F$2:F28,F28)),"")</f>
        <v>37</v>
      </c>
      <c r="H28" s="50">
        <v>27</v>
      </c>
      <c r="I28">
        <f t="shared" si="23"/>
        <v>0</v>
      </c>
      <c r="J28" s="89">
        <f t="shared" si="24"/>
        <v>0</v>
      </c>
      <c r="K28" t="str">
        <f t="shared" si="25"/>
        <v/>
      </c>
      <c r="L28" t="str">
        <f t="shared" si="26"/>
        <v/>
      </c>
      <c r="M28" s="27" t="str">
        <f t="shared" si="27"/>
        <v/>
      </c>
      <c r="N28" s="27" t="str">
        <f t="shared" si="0"/>
        <v/>
      </c>
      <c r="O28" s="27" t="str">
        <f t="shared" si="43"/>
        <v>0</v>
      </c>
      <c r="P28" s="27" t="str">
        <f t="shared" si="44"/>
        <v>0</v>
      </c>
      <c r="Q28" s="27" t="str">
        <f t="shared" si="45"/>
        <v xml:space="preserve">(,00) </v>
      </c>
      <c r="R28" s="27" t="str">
        <f t="shared" si="46"/>
        <v/>
      </c>
      <c r="S28" t="str">
        <f t="shared" si="4"/>
        <v/>
      </c>
      <c r="T28" s="27" t="str">
        <f t="shared" si="28"/>
        <v/>
      </c>
      <c r="U28" s="27" t="str">
        <f t="shared" si="5"/>
        <v/>
      </c>
      <c r="V28" s="27" t="str">
        <f t="shared" si="29"/>
        <v>0</v>
      </c>
      <c r="W28" s="27" t="str">
        <f t="shared" si="30"/>
        <v>0</v>
      </c>
      <c r="X28" s="27" t="str">
        <f t="shared" si="31"/>
        <v xml:space="preserve">(,00) </v>
      </c>
      <c r="Y28" s="27" t="str">
        <f t="shared" si="32"/>
        <v/>
      </c>
      <c r="Z28" t="str">
        <f t="shared" si="9"/>
        <v/>
      </c>
      <c r="AA28" s="27" t="str">
        <f t="shared" si="33"/>
        <v/>
      </c>
      <c r="AB28" s="27" t="str">
        <f t="shared" si="10"/>
        <v/>
      </c>
      <c r="AC28" s="27" t="str">
        <f t="shared" si="34"/>
        <v>0</v>
      </c>
      <c r="AD28" s="27" t="str">
        <f t="shared" si="35"/>
        <v>0</v>
      </c>
      <c r="AE28" s="27" t="str">
        <f t="shared" si="36"/>
        <v xml:space="preserve">(,00) </v>
      </c>
      <c r="AF28" s="27" t="str">
        <f t="shared" si="37"/>
        <v/>
      </c>
      <c r="AG28" t="str">
        <f t="shared" si="14"/>
        <v/>
      </c>
      <c r="AH28" s="27" t="str">
        <f t="shared" si="38"/>
        <v/>
      </c>
      <c r="AI28" s="27" t="str">
        <f t="shared" si="15"/>
        <v/>
      </c>
      <c r="AJ28" s="27" t="str">
        <f t="shared" si="39"/>
        <v>0</v>
      </c>
      <c r="AK28" s="27" t="str">
        <f t="shared" si="40"/>
        <v>0</v>
      </c>
      <c r="AL28" s="27" t="str">
        <f t="shared" si="41"/>
        <v xml:space="preserve">(,00) </v>
      </c>
      <c r="AM28" s="27" t="str">
        <f t="shared" si="42"/>
        <v/>
      </c>
    </row>
    <row r="29" spans="1:39" x14ac:dyDescent="0.25">
      <c r="A29">
        <f>Ocene!B33</f>
        <v>0</v>
      </c>
      <c r="B29" s="27">
        <f>Ocene!AI33</f>
        <v>0</v>
      </c>
      <c r="C29" s="88">
        <f t="shared" si="19"/>
        <v>9</v>
      </c>
      <c r="D29">
        <f t="shared" si="20"/>
        <v>0</v>
      </c>
      <c r="E29" s="89">
        <f t="shared" si="21"/>
        <v>0</v>
      </c>
      <c r="F29" s="90">
        <f t="shared" si="22"/>
        <v>1</v>
      </c>
      <c r="G29" s="90">
        <f>IFERROR((F29*10)+(COUNTIF($F$2:F29,F29)),"")</f>
        <v>38</v>
      </c>
      <c r="H29" s="50">
        <v>28</v>
      </c>
      <c r="I29">
        <f t="shared" si="23"/>
        <v>0</v>
      </c>
      <c r="J29" s="89">
        <f t="shared" si="24"/>
        <v>0</v>
      </c>
      <c r="K29" t="str">
        <f t="shared" si="25"/>
        <v/>
      </c>
      <c r="L29" t="str">
        <f t="shared" si="26"/>
        <v/>
      </c>
      <c r="M29" s="27" t="str">
        <f t="shared" si="27"/>
        <v/>
      </c>
      <c r="N29" s="27" t="str">
        <f t="shared" si="0"/>
        <v/>
      </c>
      <c r="O29" s="27" t="str">
        <f t="shared" si="43"/>
        <v>0</v>
      </c>
      <c r="P29" s="27" t="str">
        <f t="shared" si="44"/>
        <v>0</v>
      </c>
      <c r="Q29" s="27" t="str">
        <f t="shared" si="45"/>
        <v xml:space="preserve">(,00) </v>
      </c>
      <c r="R29" s="27" t="str">
        <f t="shared" si="46"/>
        <v/>
      </c>
      <c r="S29" t="str">
        <f t="shared" si="4"/>
        <v/>
      </c>
      <c r="T29" s="27" t="str">
        <f t="shared" si="28"/>
        <v/>
      </c>
      <c r="U29" s="27" t="str">
        <f t="shared" si="5"/>
        <v/>
      </c>
      <c r="V29" s="27" t="str">
        <f t="shared" si="29"/>
        <v>0</v>
      </c>
      <c r="W29" s="27" t="str">
        <f t="shared" si="30"/>
        <v>0</v>
      </c>
      <c r="X29" s="27" t="str">
        <f t="shared" si="31"/>
        <v xml:space="preserve">(,00) </v>
      </c>
      <c r="Y29" s="27" t="str">
        <f t="shared" si="32"/>
        <v/>
      </c>
      <c r="Z29" t="str">
        <f t="shared" si="9"/>
        <v/>
      </c>
      <c r="AA29" s="27" t="str">
        <f t="shared" si="33"/>
        <v/>
      </c>
      <c r="AB29" s="27" t="str">
        <f t="shared" si="10"/>
        <v/>
      </c>
      <c r="AC29" s="27" t="str">
        <f t="shared" si="34"/>
        <v>0</v>
      </c>
      <c r="AD29" s="27" t="str">
        <f t="shared" si="35"/>
        <v>0</v>
      </c>
      <c r="AE29" s="27" t="str">
        <f t="shared" si="36"/>
        <v xml:space="preserve">(,00) </v>
      </c>
      <c r="AF29" s="27" t="str">
        <f t="shared" si="37"/>
        <v/>
      </c>
      <c r="AG29" t="str">
        <f t="shared" si="14"/>
        <v/>
      </c>
      <c r="AH29" s="27" t="str">
        <f t="shared" si="38"/>
        <v/>
      </c>
      <c r="AI29" s="27" t="str">
        <f t="shared" si="15"/>
        <v/>
      </c>
      <c r="AJ29" s="27" t="str">
        <f t="shared" si="39"/>
        <v>0</v>
      </c>
      <c r="AK29" s="27" t="str">
        <f t="shared" si="40"/>
        <v>0</v>
      </c>
      <c r="AL29" s="27" t="str">
        <f t="shared" si="41"/>
        <v xml:space="preserve">(,00) </v>
      </c>
      <c r="AM29" s="27" t="str">
        <f t="shared" si="42"/>
        <v/>
      </c>
    </row>
    <row r="30" spans="1:39" x14ac:dyDescent="0.25">
      <c r="A30">
        <f>Ocene!B34</f>
        <v>0</v>
      </c>
      <c r="B30" s="27">
        <f>Ocene!AI34</f>
        <v>0</v>
      </c>
      <c r="C30" s="88">
        <f t="shared" si="19"/>
        <v>8</v>
      </c>
      <c r="D30">
        <f t="shared" si="20"/>
        <v>0</v>
      </c>
      <c r="E30" s="89">
        <f t="shared" si="21"/>
        <v>0</v>
      </c>
      <c r="F30" s="90">
        <f t="shared" si="22"/>
        <v>1</v>
      </c>
      <c r="G30" s="90">
        <f>IFERROR((F30*10)+(COUNTIF($F$2:F30,F30)),"")</f>
        <v>39</v>
      </c>
      <c r="H30" s="50">
        <v>29</v>
      </c>
      <c r="I30">
        <f t="shared" si="23"/>
        <v>0</v>
      </c>
      <c r="J30" s="89">
        <f t="shared" si="24"/>
        <v>0</v>
      </c>
      <c r="K30" t="str">
        <f t="shared" si="25"/>
        <v/>
      </c>
      <c r="L30" t="str">
        <f t="shared" si="26"/>
        <v/>
      </c>
      <c r="M30" s="27" t="str">
        <f t="shared" si="27"/>
        <v/>
      </c>
      <c r="N30" s="27" t="str">
        <f t="shared" si="0"/>
        <v/>
      </c>
      <c r="O30" s="27" t="str">
        <f t="shared" si="43"/>
        <v>0</v>
      </c>
      <c r="P30" s="27" t="str">
        <f t="shared" si="44"/>
        <v>0</v>
      </c>
      <c r="Q30" s="27" t="str">
        <f t="shared" si="45"/>
        <v xml:space="preserve">(,00) </v>
      </c>
      <c r="R30" s="27" t="str">
        <f t="shared" si="46"/>
        <v/>
      </c>
      <c r="S30" t="str">
        <f t="shared" si="4"/>
        <v/>
      </c>
      <c r="T30" s="27" t="str">
        <f t="shared" si="28"/>
        <v/>
      </c>
      <c r="U30" s="27" t="str">
        <f t="shared" si="5"/>
        <v/>
      </c>
      <c r="V30" s="27" t="str">
        <f t="shared" si="29"/>
        <v>0</v>
      </c>
      <c r="W30" s="27" t="str">
        <f t="shared" si="30"/>
        <v>0</v>
      </c>
      <c r="X30" s="27" t="str">
        <f t="shared" si="31"/>
        <v xml:space="preserve">(,00) </v>
      </c>
      <c r="Y30" s="27" t="str">
        <f t="shared" si="32"/>
        <v/>
      </c>
      <c r="Z30" t="str">
        <f t="shared" si="9"/>
        <v/>
      </c>
      <c r="AA30" s="27" t="str">
        <f t="shared" si="33"/>
        <v/>
      </c>
      <c r="AB30" s="27" t="str">
        <f t="shared" si="10"/>
        <v/>
      </c>
      <c r="AC30" s="27" t="str">
        <f t="shared" si="34"/>
        <v>0</v>
      </c>
      <c r="AD30" s="27" t="str">
        <f t="shared" si="35"/>
        <v>0</v>
      </c>
      <c r="AE30" s="27" t="str">
        <f t="shared" si="36"/>
        <v xml:space="preserve">(,00) </v>
      </c>
      <c r="AF30" s="27" t="str">
        <f t="shared" si="37"/>
        <v/>
      </c>
      <c r="AG30" t="str">
        <f t="shared" si="14"/>
        <v/>
      </c>
      <c r="AH30" s="27" t="str">
        <f t="shared" si="38"/>
        <v/>
      </c>
      <c r="AI30" s="27" t="str">
        <f t="shared" si="15"/>
        <v/>
      </c>
      <c r="AJ30" s="27" t="str">
        <f t="shared" si="39"/>
        <v>0</v>
      </c>
      <c r="AK30" s="27" t="str">
        <f t="shared" si="40"/>
        <v>0</v>
      </c>
      <c r="AL30" s="27" t="str">
        <f t="shared" si="41"/>
        <v xml:space="preserve">(,00) </v>
      </c>
      <c r="AM30" s="27" t="str">
        <f t="shared" si="42"/>
        <v/>
      </c>
    </row>
    <row r="31" spans="1:39" x14ac:dyDescent="0.25">
      <c r="A31">
        <f>Ocene!B35</f>
        <v>0</v>
      </c>
      <c r="B31" s="27">
        <f>Ocene!AI35</f>
        <v>0</v>
      </c>
      <c r="C31" s="88">
        <f t="shared" si="19"/>
        <v>7</v>
      </c>
      <c r="D31">
        <f t="shared" si="20"/>
        <v>0</v>
      </c>
      <c r="E31" s="89">
        <f t="shared" si="21"/>
        <v>0</v>
      </c>
      <c r="F31" s="90">
        <f t="shared" si="22"/>
        <v>1</v>
      </c>
      <c r="G31" s="90">
        <f>IFERROR((F31*10)+(COUNTIF($F$2:F31,F31)),"")</f>
        <v>40</v>
      </c>
      <c r="H31" s="50">
        <v>30</v>
      </c>
      <c r="I31">
        <f t="shared" si="23"/>
        <v>0</v>
      </c>
      <c r="J31" s="89">
        <f t="shared" si="24"/>
        <v>0</v>
      </c>
      <c r="K31" t="str">
        <f t="shared" si="25"/>
        <v/>
      </c>
      <c r="L31" t="str">
        <f t="shared" si="26"/>
        <v/>
      </c>
      <c r="M31" s="27" t="str">
        <f t="shared" si="27"/>
        <v/>
      </c>
      <c r="N31" s="27" t="str">
        <f t="shared" si="0"/>
        <v/>
      </c>
      <c r="O31" s="27" t="str">
        <f t="shared" si="43"/>
        <v>0</v>
      </c>
      <c r="P31" s="27" t="str">
        <f t="shared" si="44"/>
        <v>0</v>
      </c>
      <c r="Q31" s="27" t="str">
        <f t="shared" si="45"/>
        <v xml:space="preserve">(,00) </v>
      </c>
      <c r="R31" s="27" t="str">
        <f t="shared" si="46"/>
        <v/>
      </c>
      <c r="S31" t="str">
        <f t="shared" si="4"/>
        <v/>
      </c>
      <c r="T31" s="27" t="str">
        <f t="shared" si="28"/>
        <v/>
      </c>
      <c r="U31" s="27" t="str">
        <f t="shared" si="5"/>
        <v/>
      </c>
      <c r="V31" s="27" t="str">
        <f t="shared" si="29"/>
        <v>0</v>
      </c>
      <c r="W31" s="27" t="str">
        <f t="shared" si="30"/>
        <v>0</v>
      </c>
      <c r="X31" s="27" t="str">
        <f t="shared" si="31"/>
        <v xml:space="preserve">(,00) </v>
      </c>
      <c r="Y31" s="27" t="str">
        <f t="shared" si="32"/>
        <v/>
      </c>
      <c r="Z31" t="str">
        <f t="shared" si="9"/>
        <v/>
      </c>
      <c r="AA31" s="27" t="str">
        <f t="shared" si="33"/>
        <v/>
      </c>
      <c r="AB31" s="27" t="str">
        <f t="shared" si="10"/>
        <v/>
      </c>
      <c r="AC31" s="27" t="str">
        <f t="shared" si="34"/>
        <v>0</v>
      </c>
      <c r="AD31" s="27" t="str">
        <f t="shared" si="35"/>
        <v>0</v>
      </c>
      <c r="AE31" s="27" t="str">
        <f t="shared" si="36"/>
        <v xml:space="preserve">(,00) </v>
      </c>
      <c r="AF31" s="27" t="str">
        <f t="shared" si="37"/>
        <v/>
      </c>
      <c r="AG31" t="str">
        <f t="shared" si="14"/>
        <v/>
      </c>
      <c r="AH31" s="27" t="str">
        <f t="shared" si="38"/>
        <v/>
      </c>
      <c r="AI31" s="27" t="str">
        <f t="shared" si="15"/>
        <v/>
      </c>
      <c r="AJ31" s="27" t="str">
        <f t="shared" si="39"/>
        <v>0</v>
      </c>
      <c r="AK31" s="27" t="str">
        <f t="shared" si="40"/>
        <v>0</v>
      </c>
      <c r="AL31" s="27" t="str">
        <f t="shared" si="41"/>
        <v xml:space="preserve">(,00) </v>
      </c>
      <c r="AM31" s="27" t="str">
        <f t="shared" si="42"/>
        <v/>
      </c>
    </row>
    <row r="32" spans="1:39" x14ac:dyDescent="0.25">
      <c r="A32">
        <f>Ocene!B36</f>
        <v>0</v>
      </c>
      <c r="B32" s="27">
        <f>Ocene!AI36</f>
        <v>0</v>
      </c>
      <c r="C32" s="88">
        <f t="shared" si="19"/>
        <v>6</v>
      </c>
      <c r="D32">
        <f t="shared" si="20"/>
        <v>0</v>
      </c>
      <c r="E32" s="89">
        <f t="shared" si="21"/>
        <v>0</v>
      </c>
      <c r="F32" s="90">
        <f t="shared" si="22"/>
        <v>1</v>
      </c>
      <c r="G32" s="90">
        <f>IFERROR((F32*10)+(COUNTIF($F$2:F32,F32)),"")</f>
        <v>41</v>
      </c>
      <c r="H32" s="50">
        <v>31</v>
      </c>
      <c r="I32">
        <f t="shared" si="23"/>
        <v>0</v>
      </c>
      <c r="J32" s="89">
        <f t="shared" si="24"/>
        <v>0</v>
      </c>
      <c r="K32" t="str">
        <f t="shared" si="25"/>
        <v/>
      </c>
      <c r="L32" t="str">
        <f t="shared" si="26"/>
        <v/>
      </c>
      <c r="M32" s="27" t="str">
        <f t="shared" si="27"/>
        <v/>
      </c>
      <c r="N32" s="27" t="str">
        <f t="shared" si="0"/>
        <v/>
      </c>
      <c r="O32" s="27" t="str">
        <f t="shared" si="43"/>
        <v>0</v>
      </c>
      <c r="P32" s="27" t="str">
        <f t="shared" si="44"/>
        <v>0</v>
      </c>
      <c r="Q32" s="27" t="str">
        <f t="shared" si="45"/>
        <v xml:space="preserve">(,00) </v>
      </c>
      <c r="R32" s="27" t="str">
        <f t="shared" si="46"/>
        <v/>
      </c>
      <c r="S32" t="str">
        <f t="shared" si="4"/>
        <v/>
      </c>
      <c r="T32" s="27" t="str">
        <f t="shared" si="28"/>
        <v/>
      </c>
      <c r="U32" s="27" t="str">
        <f t="shared" si="5"/>
        <v/>
      </c>
      <c r="V32" s="27" t="str">
        <f t="shared" si="29"/>
        <v>0</v>
      </c>
      <c r="W32" s="27" t="str">
        <f t="shared" si="30"/>
        <v>0</v>
      </c>
      <c r="X32" s="27" t="str">
        <f t="shared" si="31"/>
        <v xml:space="preserve">(,00) </v>
      </c>
      <c r="Y32" s="27" t="str">
        <f t="shared" si="32"/>
        <v/>
      </c>
      <c r="Z32" t="str">
        <f t="shared" si="9"/>
        <v/>
      </c>
      <c r="AA32" s="27" t="str">
        <f t="shared" si="33"/>
        <v/>
      </c>
      <c r="AB32" s="27" t="str">
        <f t="shared" si="10"/>
        <v/>
      </c>
      <c r="AC32" s="27" t="str">
        <f t="shared" si="34"/>
        <v>0</v>
      </c>
      <c r="AD32" s="27" t="str">
        <f t="shared" si="35"/>
        <v>0</v>
      </c>
      <c r="AE32" s="27" t="str">
        <f t="shared" si="36"/>
        <v xml:space="preserve">(,00) </v>
      </c>
      <c r="AF32" s="27" t="str">
        <f t="shared" si="37"/>
        <v/>
      </c>
      <c r="AG32" t="str">
        <f t="shared" si="14"/>
        <v/>
      </c>
      <c r="AH32" s="27" t="str">
        <f t="shared" si="38"/>
        <v/>
      </c>
      <c r="AI32" s="27" t="str">
        <f t="shared" si="15"/>
        <v/>
      </c>
      <c r="AJ32" s="27" t="str">
        <f t="shared" si="39"/>
        <v>0</v>
      </c>
      <c r="AK32" s="27" t="str">
        <f t="shared" si="40"/>
        <v>0</v>
      </c>
      <c r="AL32" s="27" t="str">
        <f t="shared" si="41"/>
        <v xml:space="preserve">(,00) </v>
      </c>
      <c r="AM32" s="27" t="str">
        <f t="shared" si="42"/>
        <v/>
      </c>
    </row>
    <row r="33" spans="1:39" x14ac:dyDescent="0.25">
      <c r="A33">
        <f>Ocene!B37</f>
        <v>0</v>
      </c>
      <c r="B33" s="27">
        <f>Ocene!AI37</f>
        <v>0</v>
      </c>
      <c r="C33" s="88">
        <f t="shared" si="19"/>
        <v>5</v>
      </c>
      <c r="D33">
        <f t="shared" si="20"/>
        <v>0</v>
      </c>
      <c r="E33" s="89">
        <f t="shared" si="21"/>
        <v>0</v>
      </c>
      <c r="F33" s="90">
        <f t="shared" si="22"/>
        <v>1</v>
      </c>
      <c r="G33" s="90">
        <f>IFERROR((F33*10)+(COUNTIF($F$2:F33,F33)),"")</f>
        <v>42</v>
      </c>
      <c r="H33" s="50">
        <v>32</v>
      </c>
      <c r="I33">
        <f t="shared" si="23"/>
        <v>0</v>
      </c>
      <c r="J33" s="89">
        <f t="shared" si="24"/>
        <v>0</v>
      </c>
      <c r="K33" t="str">
        <f t="shared" si="25"/>
        <v/>
      </c>
      <c r="L33" t="str">
        <f t="shared" si="26"/>
        <v/>
      </c>
      <c r="M33" s="27" t="str">
        <f t="shared" si="27"/>
        <v/>
      </c>
      <c r="N33" s="27" t="str">
        <f t="shared" si="0"/>
        <v/>
      </c>
      <c r="O33" s="27" t="str">
        <f t="shared" si="43"/>
        <v>0</v>
      </c>
      <c r="P33" s="27" t="str">
        <f t="shared" si="44"/>
        <v>0</v>
      </c>
      <c r="Q33" s="27" t="str">
        <f t="shared" si="45"/>
        <v xml:space="preserve">(,00) </v>
      </c>
      <c r="R33" s="27" t="str">
        <f t="shared" si="46"/>
        <v/>
      </c>
      <c r="S33" t="str">
        <f t="shared" si="4"/>
        <v/>
      </c>
      <c r="T33" s="27" t="str">
        <f t="shared" si="28"/>
        <v/>
      </c>
      <c r="U33" s="27" t="str">
        <f t="shared" si="5"/>
        <v/>
      </c>
      <c r="V33" s="27" t="str">
        <f t="shared" si="29"/>
        <v>0</v>
      </c>
      <c r="W33" s="27" t="str">
        <f t="shared" si="30"/>
        <v>0</v>
      </c>
      <c r="X33" s="27" t="str">
        <f t="shared" si="31"/>
        <v xml:space="preserve">(,00) </v>
      </c>
      <c r="Y33" s="27" t="str">
        <f t="shared" si="32"/>
        <v/>
      </c>
      <c r="Z33" t="str">
        <f t="shared" si="9"/>
        <v/>
      </c>
      <c r="AA33" s="27" t="str">
        <f t="shared" si="33"/>
        <v/>
      </c>
      <c r="AB33" s="27" t="str">
        <f t="shared" si="10"/>
        <v/>
      </c>
      <c r="AC33" s="27" t="str">
        <f t="shared" si="34"/>
        <v>0</v>
      </c>
      <c r="AD33" s="27" t="str">
        <f t="shared" si="35"/>
        <v>0</v>
      </c>
      <c r="AE33" s="27" t="str">
        <f t="shared" si="36"/>
        <v xml:space="preserve">(,00) </v>
      </c>
      <c r="AF33" s="27" t="str">
        <f t="shared" si="37"/>
        <v/>
      </c>
      <c r="AG33" t="str">
        <f t="shared" si="14"/>
        <v/>
      </c>
      <c r="AH33" s="27" t="str">
        <f t="shared" si="38"/>
        <v/>
      </c>
      <c r="AI33" s="27" t="str">
        <f t="shared" si="15"/>
        <v/>
      </c>
      <c r="AJ33" s="27" t="str">
        <f t="shared" si="39"/>
        <v>0</v>
      </c>
      <c r="AK33" s="27" t="str">
        <f t="shared" si="40"/>
        <v>0</v>
      </c>
      <c r="AL33" s="27" t="str">
        <f t="shared" si="41"/>
        <v xml:space="preserve">(,00) </v>
      </c>
      <c r="AM33" s="27" t="str">
        <f t="shared" si="42"/>
        <v/>
      </c>
    </row>
    <row r="34" spans="1:39" x14ac:dyDescent="0.25">
      <c r="A34">
        <f>Ocene!B38</f>
        <v>0</v>
      </c>
      <c r="B34" s="27">
        <f>Ocene!AI38</f>
        <v>0</v>
      </c>
      <c r="C34" s="88">
        <f t="shared" si="19"/>
        <v>4</v>
      </c>
      <c r="D34">
        <f t="shared" si="20"/>
        <v>0</v>
      </c>
      <c r="E34" s="89">
        <f t="shared" si="21"/>
        <v>0</v>
      </c>
      <c r="F34" s="90">
        <f t="shared" si="22"/>
        <v>1</v>
      </c>
      <c r="G34" s="90">
        <f>IFERROR((F34*10)+(COUNTIF($F$2:F34,F34)),"")</f>
        <v>43</v>
      </c>
      <c r="H34" s="50">
        <v>33</v>
      </c>
      <c r="I34">
        <f t="shared" si="23"/>
        <v>0</v>
      </c>
      <c r="J34" s="89">
        <f t="shared" si="24"/>
        <v>0</v>
      </c>
      <c r="K34" t="str">
        <f t="shared" si="25"/>
        <v/>
      </c>
      <c r="L34" t="str">
        <f t="shared" si="26"/>
        <v/>
      </c>
      <c r="M34" s="27" t="str">
        <f t="shared" si="27"/>
        <v/>
      </c>
      <c r="N34" s="27" t="str">
        <f t="shared" si="0"/>
        <v/>
      </c>
      <c r="O34" s="27" t="str">
        <f t="shared" si="43"/>
        <v>0</v>
      </c>
      <c r="P34" s="27" t="str">
        <f t="shared" si="44"/>
        <v>0</v>
      </c>
      <c r="Q34" s="27" t="str">
        <f t="shared" si="45"/>
        <v xml:space="preserve">(,00) </v>
      </c>
      <c r="R34" s="27" t="str">
        <f t="shared" si="46"/>
        <v/>
      </c>
      <c r="S34" t="str">
        <f t="shared" si="4"/>
        <v/>
      </c>
      <c r="T34" s="27" t="str">
        <f t="shared" si="28"/>
        <v/>
      </c>
      <c r="U34" s="27" t="str">
        <f t="shared" si="5"/>
        <v/>
      </c>
      <c r="V34" s="27" t="str">
        <f t="shared" si="29"/>
        <v>0</v>
      </c>
      <c r="W34" s="27" t="str">
        <f t="shared" si="30"/>
        <v>0</v>
      </c>
      <c r="X34" s="27" t="str">
        <f t="shared" si="31"/>
        <v xml:space="preserve">(,00) </v>
      </c>
      <c r="Y34" s="27" t="str">
        <f t="shared" si="32"/>
        <v/>
      </c>
      <c r="Z34" t="str">
        <f t="shared" si="9"/>
        <v/>
      </c>
      <c r="AA34" s="27" t="str">
        <f t="shared" si="33"/>
        <v/>
      </c>
      <c r="AB34" s="27" t="str">
        <f t="shared" si="10"/>
        <v/>
      </c>
      <c r="AC34" s="27" t="str">
        <f t="shared" si="34"/>
        <v>0</v>
      </c>
      <c r="AD34" s="27" t="str">
        <f t="shared" si="35"/>
        <v>0</v>
      </c>
      <c r="AE34" s="27" t="str">
        <f t="shared" si="36"/>
        <v xml:space="preserve">(,00) </v>
      </c>
      <c r="AF34" s="27" t="str">
        <f t="shared" si="37"/>
        <v/>
      </c>
      <c r="AG34" t="str">
        <f t="shared" si="14"/>
        <v/>
      </c>
      <c r="AH34" s="27" t="str">
        <f t="shared" si="38"/>
        <v/>
      </c>
      <c r="AI34" s="27" t="str">
        <f t="shared" si="15"/>
        <v/>
      </c>
      <c r="AJ34" s="27" t="str">
        <f t="shared" si="39"/>
        <v>0</v>
      </c>
      <c r="AK34" s="27" t="str">
        <f t="shared" si="40"/>
        <v>0</v>
      </c>
      <c r="AL34" s="27" t="str">
        <f t="shared" si="41"/>
        <v xml:space="preserve">(,00) </v>
      </c>
      <c r="AM34" s="27" t="str">
        <f t="shared" si="42"/>
        <v/>
      </c>
    </row>
    <row r="35" spans="1:39" x14ac:dyDescent="0.25">
      <c r="A35">
        <f>Ocene!B39</f>
        <v>0</v>
      </c>
      <c r="B35" s="27">
        <f>Ocene!AI39</f>
        <v>0</v>
      </c>
      <c r="C35" s="88">
        <f t="shared" si="19"/>
        <v>3</v>
      </c>
      <c r="D35">
        <f t="shared" si="20"/>
        <v>0</v>
      </c>
      <c r="E35" s="89">
        <f t="shared" si="21"/>
        <v>0</v>
      </c>
      <c r="F35" s="90">
        <f t="shared" si="22"/>
        <v>1</v>
      </c>
      <c r="G35" s="90">
        <f>IFERROR((F35*10)+(COUNTIF($F$2:F35,F35)),"")</f>
        <v>44</v>
      </c>
      <c r="H35" s="50">
        <v>34</v>
      </c>
      <c r="I35">
        <f t="shared" si="23"/>
        <v>0</v>
      </c>
      <c r="J35" s="89">
        <f t="shared" si="24"/>
        <v>0</v>
      </c>
      <c r="K35" t="str">
        <f t="shared" si="25"/>
        <v/>
      </c>
      <c r="L35" t="str">
        <f t="shared" si="26"/>
        <v/>
      </c>
      <c r="M35" s="27" t="str">
        <f t="shared" si="27"/>
        <v/>
      </c>
      <c r="N35" s="27" t="str">
        <f t="shared" si="0"/>
        <v/>
      </c>
      <c r="O35" s="27" t="str">
        <f t="shared" si="43"/>
        <v>0</v>
      </c>
      <c r="P35" s="27" t="str">
        <f t="shared" si="44"/>
        <v>0</v>
      </c>
      <c r="Q35" s="27" t="str">
        <f t="shared" si="45"/>
        <v xml:space="preserve">(,00) </v>
      </c>
      <c r="R35" s="27" t="str">
        <f t="shared" si="46"/>
        <v/>
      </c>
      <c r="S35" t="str">
        <f t="shared" si="4"/>
        <v/>
      </c>
      <c r="T35" s="27" t="str">
        <f t="shared" si="28"/>
        <v/>
      </c>
      <c r="U35" s="27" t="str">
        <f t="shared" si="5"/>
        <v/>
      </c>
      <c r="V35" s="27" t="str">
        <f t="shared" si="29"/>
        <v>0</v>
      </c>
      <c r="W35" s="27" t="str">
        <f t="shared" si="30"/>
        <v>0</v>
      </c>
      <c r="X35" s="27" t="str">
        <f t="shared" si="31"/>
        <v xml:space="preserve">(,00) </v>
      </c>
      <c r="Y35" s="27" t="str">
        <f t="shared" si="32"/>
        <v/>
      </c>
      <c r="Z35" t="str">
        <f t="shared" si="9"/>
        <v/>
      </c>
      <c r="AA35" s="27" t="str">
        <f t="shared" si="33"/>
        <v/>
      </c>
      <c r="AB35" s="27" t="str">
        <f t="shared" si="10"/>
        <v/>
      </c>
      <c r="AC35" s="27" t="str">
        <f t="shared" si="34"/>
        <v>0</v>
      </c>
      <c r="AD35" s="27" t="str">
        <f t="shared" si="35"/>
        <v>0</v>
      </c>
      <c r="AE35" s="27" t="str">
        <f t="shared" si="36"/>
        <v xml:space="preserve">(,00) </v>
      </c>
      <c r="AF35" s="27" t="str">
        <f t="shared" si="37"/>
        <v/>
      </c>
      <c r="AG35" t="str">
        <f t="shared" si="14"/>
        <v/>
      </c>
      <c r="AH35" s="27" t="str">
        <f t="shared" si="38"/>
        <v/>
      </c>
      <c r="AI35" s="27" t="str">
        <f t="shared" si="15"/>
        <v/>
      </c>
      <c r="AJ35" s="27" t="str">
        <f t="shared" si="39"/>
        <v>0</v>
      </c>
      <c r="AK35" s="27" t="str">
        <f t="shared" si="40"/>
        <v>0</v>
      </c>
      <c r="AL35" s="27" t="str">
        <f t="shared" si="41"/>
        <v xml:space="preserve">(,00) </v>
      </c>
      <c r="AM35" s="27" t="str">
        <f t="shared" si="42"/>
        <v/>
      </c>
    </row>
    <row r="36" spans="1:39" x14ac:dyDescent="0.25">
      <c r="A36">
        <f>Ocene!B40</f>
        <v>0</v>
      </c>
      <c r="B36" s="27">
        <f>Ocene!AI40</f>
        <v>0</v>
      </c>
      <c r="C36" s="88">
        <f t="shared" si="19"/>
        <v>2</v>
      </c>
      <c r="D36">
        <f t="shared" si="20"/>
        <v>0</v>
      </c>
      <c r="E36" s="89">
        <f t="shared" si="21"/>
        <v>0</v>
      </c>
      <c r="F36" s="90">
        <f t="shared" si="22"/>
        <v>1</v>
      </c>
      <c r="G36" s="90">
        <f>IFERROR((F36*10)+(COUNTIF($F$2:F36,F36)),"")</f>
        <v>45</v>
      </c>
      <c r="H36" s="50">
        <v>35</v>
      </c>
      <c r="I36">
        <f t="shared" si="23"/>
        <v>0</v>
      </c>
      <c r="J36" s="89">
        <f t="shared" si="24"/>
        <v>0</v>
      </c>
      <c r="K36" t="str">
        <f t="shared" si="25"/>
        <v/>
      </c>
      <c r="L36" t="str">
        <f t="shared" si="26"/>
        <v/>
      </c>
      <c r="M36" s="27" t="str">
        <f t="shared" si="27"/>
        <v/>
      </c>
      <c r="N36" s="27" t="str">
        <f t="shared" si="0"/>
        <v/>
      </c>
      <c r="O36" s="27" t="str">
        <f t="shared" si="43"/>
        <v>0</v>
      </c>
      <c r="P36" s="27" t="str">
        <f t="shared" si="44"/>
        <v>0</v>
      </c>
      <c r="Q36" s="27" t="str">
        <f t="shared" si="45"/>
        <v xml:space="preserve">(,00) </v>
      </c>
      <c r="R36" s="27" t="str">
        <f t="shared" si="46"/>
        <v/>
      </c>
      <c r="S36" t="str">
        <f t="shared" si="4"/>
        <v/>
      </c>
      <c r="T36" s="27" t="str">
        <f t="shared" si="28"/>
        <v/>
      </c>
      <c r="U36" s="27" t="str">
        <f t="shared" si="5"/>
        <v/>
      </c>
      <c r="V36" s="27" t="str">
        <f t="shared" si="29"/>
        <v>0</v>
      </c>
      <c r="W36" s="27" t="str">
        <f t="shared" si="30"/>
        <v>0</v>
      </c>
      <c r="X36" s="27" t="str">
        <f t="shared" si="31"/>
        <v xml:space="preserve">(,00) </v>
      </c>
      <c r="Y36" s="27" t="str">
        <f t="shared" si="32"/>
        <v/>
      </c>
      <c r="Z36" t="str">
        <f t="shared" si="9"/>
        <v/>
      </c>
      <c r="AA36" s="27" t="str">
        <f t="shared" si="33"/>
        <v/>
      </c>
      <c r="AB36" s="27" t="str">
        <f t="shared" si="10"/>
        <v/>
      </c>
      <c r="AC36" s="27" t="str">
        <f t="shared" si="34"/>
        <v>0</v>
      </c>
      <c r="AD36" s="27" t="str">
        <f t="shared" si="35"/>
        <v>0</v>
      </c>
      <c r="AE36" s="27" t="str">
        <f t="shared" si="36"/>
        <v xml:space="preserve">(,00) </v>
      </c>
      <c r="AF36" s="27" t="str">
        <f t="shared" si="37"/>
        <v/>
      </c>
      <c r="AG36" t="str">
        <f t="shared" si="14"/>
        <v/>
      </c>
      <c r="AH36" s="27" t="str">
        <f t="shared" si="38"/>
        <v/>
      </c>
      <c r="AI36" s="27" t="str">
        <f t="shared" si="15"/>
        <v/>
      </c>
      <c r="AJ36" s="27" t="str">
        <f t="shared" si="39"/>
        <v>0</v>
      </c>
      <c r="AK36" s="27" t="str">
        <f t="shared" si="40"/>
        <v>0</v>
      </c>
      <c r="AL36" s="27" t="str">
        <f t="shared" si="41"/>
        <v xml:space="preserve">(,00) </v>
      </c>
      <c r="AM36" s="27" t="str">
        <f t="shared" si="42"/>
        <v/>
      </c>
    </row>
    <row r="37" spans="1:39" x14ac:dyDescent="0.25">
      <c r="A37">
        <f>Ocene!B41</f>
        <v>0</v>
      </c>
      <c r="B37" s="27">
        <f>Ocene!AI41</f>
        <v>0</v>
      </c>
      <c r="C37" s="88">
        <f t="shared" si="19"/>
        <v>1</v>
      </c>
      <c r="D37">
        <f t="shared" si="20"/>
        <v>0</v>
      </c>
      <c r="E37" s="89">
        <f t="shared" si="21"/>
        <v>0</v>
      </c>
      <c r="F37" s="90">
        <f t="shared" si="22"/>
        <v>1</v>
      </c>
      <c r="G37" s="90">
        <f>IFERROR((F37*10)+(COUNTIF($F$2:F37,F37)),"")</f>
        <v>46</v>
      </c>
      <c r="H37" s="50">
        <v>36</v>
      </c>
      <c r="I37">
        <f t="shared" si="23"/>
        <v>0</v>
      </c>
      <c r="J37" s="89">
        <f t="shared" si="24"/>
        <v>0</v>
      </c>
      <c r="K37" t="str">
        <f t="shared" si="25"/>
        <v/>
      </c>
      <c r="L37" t="str">
        <f t="shared" si="26"/>
        <v/>
      </c>
      <c r="M37" s="27" t="str">
        <f t="shared" si="27"/>
        <v/>
      </c>
      <c r="N37" s="27" t="str">
        <f t="shared" si="0"/>
        <v/>
      </c>
      <c r="O37" s="27" t="str">
        <f t="shared" si="43"/>
        <v>0</v>
      </c>
      <c r="P37" s="27" t="str">
        <f t="shared" si="44"/>
        <v>0</v>
      </c>
      <c r="Q37" s="27" t="str">
        <f t="shared" si="45"/>
        <v xml:space="preserve">(,00) </v>
      </c>
      <c r="R37" s="27" t="str">
        <f t="shared" si="46"/>
        <v/>
      </c>
      <c r="S37" t="str">
        <f t="shared" si="4"/>
        <v/>
      </c>
      <c r="T37" s="27" t="str">
        <f t="shared" si="28"/>
        <v/>
      </c>
      <c r="U37" s="27" t="str">
        <f t="shared" si="5"/>
        <v/>
      </c>
      <c r="V37" s="27" t="str">
        <f t="shared" si="29"/>
        <v>0</v>
      </c>
      <c r="W37" s="27" t="str">
        <f t="shared" si="30"/>
        <v>0</v>
      </c>
      <c r="X37" s="27" t="str">
        <f t="shared" si="31"/>
        <v xml:space="preserve">(,00) </v>
      </c>
      <c r="Y37" s="27" t="str">
        <f t="shared" si="32"/>
        <v/>
      </c>
      <c r="Z37" t="str">
        <f t="shared" si="9"/>
        <v/>
      </c>
      <c r="AA37" s="27" t="str">
        <f t="shared" si="33"/>
        <v/>
      </c>
      <c r="AB37" s="27" t="str">
        <f t="shared" si="10"/>
        <v/>
      </c>
      <c r="AC37" s="27" t="str">
        <f t="shared" si="34"/>
        <v>0</v>
      </c>
      <c r="AD37" s="27" t="str">
        <f t="shared" si="35"/>
        <v>0</v>
      </c>
      <c r="AE37" s="27" t="str">
        <f t="shared" si="36"/>
        <v xml:space="preserve">(,00) </v>
      </c>
      <c r="AF37" s="27" t="str">
        <f t="shared" si="37"/>
        <v/>
      </c>
      <c r="AG37" t="str">
        <f t="shared" si="14"/>
        <v/>
      </c>
      <c r="AH37" s="27" t="str">
        <f t="shared" si="38"/>
        <v/>
      </c>
      <c r="AI37" s="27" t="str">
        <f t="shared" si="15"/>
        <v/>
      </c>
      <c r="AJ37" s="27" t="str">
        <f t="shared" si="39"/>
        <v>0</v>
      </c>
      <c r="AK37" s="27" t="str">
        <f t="shared" si="40"/>
        <v>0</v>
      </c>
      <c r="AL37" s="27" t="str">
        <f t="shared" si="41"/>
        <v xml:space="preserve">(,00) </v>
      </c>
      <c r="AM37" s="27" t="str">
        <f t="shared" si="42"/>
        <v/>
      </c>
    </row>
    <row r="39" spans="1:39" x14ac:dyDescent="0.25">
      <c r="A39" t="s">
        <v>91</v>
      </c>
      <c r="B39" s="30">
        <f>COUNTIF(Ocene!AJ6:AJ41,"одличан")</f>
        <v>0</v>
      </c>
    </row>
    <row r="40" spans="1:39" x14ac:dyDescent="0.25">
      <c r="A40" t="s">
        <v>85</v>
      </c>
    </row>
    <row r="41" spans="1:39" x14ac:dyDescent="0.25">
      <c r="A41" t="s">
        <v>89</v>
      </c>
      <c r="B41" s="31">
        <f>COUNTIF(B2:B37,5)</f>
        <v>0</v>
      </c>
      <c r="C41" t="str">
        <f>CONCATENATE(K2,K3,K4,K5,K6,K7,K8,K9,K10,K11,K12,K13,K14,K15,K16,K17,K18,K19,K20,K21,K22,K23,K24,K25,K26,K27,K28,K29,K30,K31,K32,K33,K34,K35,K36,K37)</f>
        <v/>
      </c>
    </row>
    <row r="43" spans="1:39" x14ac:dyDescent="0.25">
      <c r="A43" s="28" t="s">
        <v>86</v>
      </c>
    </row>
    <row r="44" spans="1:39" x14ac:dyDescent="0.25">
      <c r="A44" s="28" t="s">
        <v>89</v>
      </c>
      <c r="B44" s="32">
        <f>B39-B41</f>
        <v>0</v>
      </c>
      <c r="C44" s="28" t="str">
        <f>TRIM(CONCATENATE(R2,R3,R4,R5,R6,R7,R8,R9,R10,R11,R12,R13,R14,R15,R16,R17,R18,R19,R20,R21,R22,R23,R24,R25,R26,R27,R28,R29,R30,R31,R32,R33,R34,R35,R36,R37))</f>
        <v/>
      </c>
    </row>
    <row r="45" spans="1:39" x14ac:dyDescent="0.25">
      <c r="C45" s="28"/>
    </row>
    <row r="46" spans="1:39" x14ac:dyDescent="0.25">
      <c r="A46" s="28" t="s">
        <v>87</v>
      </c>
    </row>
    <row r="47" spans="1:39" x14ac:dyDescent="0.25">
      <c r="A47" s="28" t="s">
        <v>89</v>
      </c>
      <c r="B47" s="32">
        <f>COUNTIF(Ocene!AJ6:AJ41,"врло добар")</f>
        <v>0</v>
      </c>
      <c r="C47" t="str">
        <f>TRIM(CONCATENATE(Y2,Y3,Y4,Y5,Y6,Y7,Y8,Y9,Y10,Y11,Y12,Y13,Y14,Y15,Y16,Y17,Y18,Y19,Y20,Y21,Y22,Y23,Y24,Y25,Y26,Y27,Y28,Y29,Y30,Y31,Y32,Y33,Y34,Y35,Y36,Y37))</f>
        <v/>
      </c>
    </row>
    <row r="49" spans="1:3" x14ac:dyDescent="0.25">
      <c r="A49" t="s">
        <v>84</v>
      </c>
    </row>
    <row r="50" spans="1:3" x14ac:dyDescent="0.25">
      <c r="A50" t="s">
        <v>89</v>
      </c>
      <c r="B50" s="32">
        <f>COUNTIF(Ocene!AJ6:AJ41,"добар")</f>
        <v>0</v>
      </c>
      <c r="C50" s="28" t="str">
        <f>TRIM(CONCATENATE(AF2,AF3,AF4,AF5,AF6,AF7,AF8,AF9,AF10,AF11,AF12,AF13,AF14,AF15,AF16,AF17,AF18,AF19,AF20,AF21,AF22,AF23,AF24,AF25,AF26,AF27,AF28,AF29,AF30,AF31,AF32,AF33,AF34,AF35,AF36,AF37))</f>
        <v/>
      </c>
    </row>
    <row r="51" spans="1:3" x14ac:dyDescent="0.25">
      <c r="C51" s="28"/>
    </row>
    <row r="52" spans="1:3" x14ac:dyDescent="0.25">
      <c r="A52" s="28" t="s">
        <v>88</v>
      </c>
    </row>
    <row r="53" spans="1:3" x14ac:dyDescent="0.25">
      <c r="A53" t="s">
        <v>89</v>
      </c>
      <c r="B53" s="32">
        <f>COUNTIF(Ocene!AJ6:AJ41,"довољан")</f>
        <v>0</v>
      </c>
      <c r="C53" s="28" t="str">
        <f>TRIM(CONCATENATE(AM2,AM3,AM4,AM5,AM6,AM7,AM8,AM9,AM10,AM11,AM12,AM13,AM14,AM15,AM16,AM17,AM18,AM19,AM20,AM21,AM22,AM23,AM24,AM25,AM26,AM27,AM28,AM29,AM30,AM31,AM32,AM33,AM34,AM35,AM36,AM37))</f>
        <v/>
      </c>
    </row>
    <row r="54" spans="1:3" x14ac:dyDescent="0.25">
      <c r="A54" s="28"/>
    </row>
    <row r="55" spans="1:3" x14ac:dyDescent="0.25">
      <c r="A55" s="28" t="s">
        <v>90</v>
      </c>
      <c r="B55" s="32">
        <f>B53+B50+B47+B44+B41</f>
        <v>0</v>
      </c>
    </row>
    <row r="57" spans="1:3" x14ac:dyDescent="0.25">
      <c r="A57" s="28"/>
    </row>
    <row r="58" spans="1:3" x14ac:dyDescent="0.25">
      <c r="A58" s="28"/>
      <c r="B58" s="30"/>
    </row>
  </sheetData>
  <sortState ref="A2:B36">
    <sortCondition descending="1" ref="B2:B36"/>
  </sortState>
  <mergeCells count="4">
    <mergeCell ref="AG1:AM1"/>
    <mergeCell ref="Z1:AF1"/>
    <mergeCell ref="S1:Y1"/>
    <mergeCell ref="L1:R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D104"/>
  <sheetViews>
    <sheetView topLeftCell="A10" zoomScale="80" zoomScaleNormal="80" workbookViewId="0">
      <selection activeCell="AI11" sqref="AI11"/>
    </sheetView>
  </sheetViews>
  <sheetFormatPr defaultRowHeight="15.75" x14ac:dyDescent="0.25"/>
  <cols>
    <col min="1" max="1" width="19.875" customWidth="1"/>
    <col min="2" max="33" width="3.75" customWidth="1"/>
    <col min="34" max="34" width="32.375" customWidth="1"/>
    <col min="35" max="35" width="27.5" customWidth="1"/>
    <col min="36" max="54" width="5.5" customWidth="1"/>
    <col min="55" max="55" width="6.125" customWidth="1"/>
    <col min="56" max="56" width="4.125" customWidth="1"/>
    <col min="57" max="57" width="49" customWidth="1"/>
  </cols>
  <sheetData>
    <row r="1" spans="1:35" ht="137.25" customHeight="1" x14ac:dyDescent="0.25">
      <c r="A1" s="7" t="s">
        <v>15</v>
      </c>
      <c r="B1" s="8" t="s">
        <v>78</v>
      </c>
      <c r="C1" s="8" t="str">
        <f>Ocene!D5</f>
        <v>Српски језик</v>
      </c>
      <c r="D1" s="8" t="str">
        <f>Ocene!E5</f>
        <v/>
      </c>
      <c r="E1" s="8" t="str">
        <f>Ocene!F5</f>
        <v>Енглески језик</v>
      </c>
      <c r="F1" s="8" t="str">
        <f>Ocene!G5</f>
        <v>Ликовна култура</v>
      </c>
      <c r="G1" s="8" t="str">
        <f>Ocene!H5</f>
        <v>Музичка култура</v>
      </c>
      <c r="H1" s="8" t="str">
        <f>Ocene!I5</f>
        <v>Историја</v>
      </c>
      <c r="I1" s="8" t="str">
        <f>Ocene!J5</f>
        <v>Географија</v>
      </c>
      <c r="J1" s="8" t="str">
        <f>Ocene!K5</f>
        <v>Физика</v>
      </c>
      <c r="K1" s="8" t="str">
        <f>Ocene!L5</f>
        <v>Математика</v>
      </c>
      <c r="L1" s="8" t="str">
        <f>Ocene!M5</f>
        <v>Биологија</v>
      </c>
      <c r="M1" s="8" t="str">
        <f>Ocene!N5</f>
        <v>Хемија</v>
      </c>
      <c r="N1" s="8" t="str">
        <f>Ocene!O5</f>
        <v>Техничко и информатичко образовање</v>
      </c>
      <c r="O1" s="8" t="str">
        <f>Ocene!P5</f>
        <v>Физичко васпитање</v>
      </c>
      <c r="P1" s="8" t="str">
        <f>Ocene!Q5</f>
        <v>Верска настава</v>
      </c>
      <c r="Q1" s="8" t="str">
        <f>Ocene!R5</f>
        <v>Грађанско васпитање</v>
      </c>
      <c r="R1" s="8" t="str">
        <f>Ocene!S5</f>
        <v/>
      </c>
      <c r="S1" s="8" t="str">
        <f>Ocene!T5</f>
        <v>Француски језик</v>
      </c>
      <c r="T1" s="8" t="str">
        <f>Ocene!U5</f>
        <v>Руски језик</v>
      </c>
      <c r="U1" s="8" t="str">
        <f>Ocene!V5</f>
        <v/>
      </c>
      <c r="V1" s="8" t="str">
        <f>Ocene!W5</f>
        <v/>
      </c>
      <c r="W1" s="8" t="str">
        <f>Ocene!X5</f>
        <v>Одбојка</v>
      </c>
      <c r="X1" s="8" t="str">
        <f>Ocene!Y5</f>
        <v/>
      </c>
      <c r="Y1" s="8" t="str">
        <f>Ocene!Z5</f>
        <v/>
      </c>
      <c r="Z1" s="8" t="str">
        <f>Ocene!AA5</f>
        <v/>
      </c>
      <c r="AA1" s="8" t="str">
        <f>Ocene!AB5</f>
        <v/>
      </c>
      <c r="AB1" s="8" t="str">
        <f>Ocene!AC5</f>
        <v>Информатика и рачунарство</v>
      </c>
      <c r="AC1" s="8" t="str">
        <f>Ocene!AD5</f>
        <v/>
      </c>
      <c r="AD1" s="8" t="str">
        <f>Ocene!AE5</f>
        <v/>
      </c>
      <c r="AE1" s="8" t="str">
        <f>Ocene!AF5</f>
        <v/>
      </c>
      <c r="AF1" s="8" t="str">
        <f>Ocene!AG5</f>
        <v/>
      </c>
      <c r="AG1" s="8" t="s">
        <v>29</v>
      </c>
    </row>
    <row r="2" spans="1:35" x14ac:dyDescent="0.25">
      <c r="A2" t="str">
        <f>IF(Ocene!B6=0,"",Ocene!B6)</f>
        <v/>
      </c>
      <c r="B2" t="str">
        <f>IF(Ocene!C6=0,"",Ocene!C6)</f>
        <v/>
      </c>
      <c r="C2" t="str">
        <f>IF(Ocene!D6=0,"",Ocene!D6)</f>
        <v/>
      </c>
      <c r="D2" t="str">
        <f>IF(Ocene!E6=0,"",Ocene!E6)</f>
        <v/>
      </c>
      <c r="E2" t="str">
        <f>IF(Ocene!F6=0,"",Ocene!F6)</f>
        <v/>
      </c>
      <c r="F2" t="str">
        <f>IF(Ocene!G6=0,"",Ocene!G6)</f>
        <v/>
      </c>
      <c r="G2" t="str">
        <f>IF(Ocene!H6=0,"",Ocene!H6)</f>
        <v/>
      </c>
      <c r="H2" t="str">
        <f>IF(Ocene!I6=0,"",Ocene!I6)</f>
        <v/>
      </c>
      <c r="I2" t="str">
        <f>IF(Ocene!J6=0,"",Ocene!J6)</f>
        <v/>
      </c>
      <c r="J2" t="str">
        <f>IF(Ocene!K6=0,"",Ocene!K6)</f>
        <v/>
      </c>
      <c r="K2" t="str">
        <f>IF(Ocene!L6=0,"",Ocene!L6)</f>
        <v/>
      </c>
      <c r="L2" t="str">
        <f>IF(Ocene!M6=0,"",Ocene!M6)</f>
        <v/>
      </c>
      <c r="M2" t="str">
        <f>IF(Ocene!N6=0,"",Ocene!N6)</f>
        <v/>
      </c>
      <c r="N2" t="str">
        <f>IF(Ocene!O6=0,"",Ocene!O6)</f>
        <v/>
      </c>
      <c r="O2" t="str">
        <f>IF(Ocene!P6=0,"",Ocene!P6)</f>
        <v/>
      </c>
      <c r="P2" t="str">
        <f>IF(Ocene!Q6=0,"",Ocene!Q6)</f>
        <v/>
      </c>
      <c r="Q2" t="str">
        <f>IF(Ocene!R6=0,"",Ocene!R6)</f>
        <v/>
      </c>
      <c r="R2" t="str">
        <f>IF(Ocene!S6=0,"",Ocene!S6)</f>
        <v/>
      </c>
      <c r="S2" t="str">
        <f>IF(Ocene!T6=0,"",Ocene!T6)</f>
        <v/>
      </c>
      <c r="T2" t="str">
        <f>IF(Ocene!U6=0,"",Ocene!U6)</f>
        <v/>
      </c>
      <c r="U2" t="str">
        <f>IF(Ocene!V6=0,"",Ocene!V6)</f>
        <v/>
      </c>
      <c r="V2" t="str">
        <f>IF(Ocene!W6=0,"",Ocene!W6)</f>
        <v/>
      </c>
      <c r="W2" t="str">
        <f>IF(Ocene!X6=0,"",Ocene!X6)</f>
        <v/>
      </c>
      <c r="X2" t="str">
        <f>IF(Ocene!Y6=0,"",Ocene!Y6)</f>
        <v/>
      </c>
      <c r="Y2" t="str">
        <f>IF(Ocene!Z6=0,"",Ocene!Z6)</f>
        <v/>
      </c>
      <c r="Z2" t="str">
        <f>IF(Ocene!AA6=0,"",Ocene!AA6)</f>
        <v/>
      </c>
      <c r="AA2" t="str">
        <f>IF(Ocene!AB6=0,"",Ocene!AB6)</f>
        <v/>
      </c>
      <c r="AB2" t="str">
        <f>IF(Ocene!AC6=0,"",Ocene!AC6)</f>
        <v/>
      </c>
      <c r="AC2" t="str">
        <f>IF(Ocene!AD6=0,"",Ocene!AD6)</f>
        <v/>
      </c>
      <c r="AD2" t="str">
        <f>IF(Ocene!AE6=0,"",Ocene!AE6)</f>
        <v/>
      </c>
      <c r="AE2" t="str">
        <f>IF(Ocene!AF6=0,"",Ocene!AF6)</f>
        <v/>
      </c>
      <c r="AF2" t="str">
        <f>IF(Ocene!AG6=0,"",Ocene!AG6)</f>
        <v/>
      </c>
      <c r="AG2" t="str">
        <f>IF(Ocene!AH6=0,"",Ocene!AH6)</f>
        <v/>
      </c>
      <c r="AH2" t="str">
        <f t="shared" ref="AH2:AH37" si="0">IF(AG2=5,""," "&amp;A2&amp;" ")</f>
        <v xml:space="preserve">  </v>
      </c>
      <c r="AI2" t="str">
        <f>IF(AG2&lt;5,AH2&amp;"("&amp;AG2&amp;") ","")</f>
        <v/>
      </c>
    </row>
    <row r="3" spans="1:35" x14ac:dyDescent="0.25">
      <c r="A3" t="str">
        <f>IF(Ocene!B7=0,"",Ocene!B7)</f>
        <v/>
      </c>
      <c r="B3" t="str">
        <f>IF(Ocene!C7=0,"",Ocene!C7)</f>
        <v/>
      </c>
      <c r="C3" t="str">
        <f>IF(Ocene!D7=0,"",Ocene!D7)</f>
        <v/>
      </c>
      <c r="D3" t="str">
        <f>IF(Ocene!E7=0,"",Ocene!E7)</f>
        <v/>
      </c>
      <c r="E3" t="str">
        <f>IF(Ocene!F7=0,"",Ocene!F7)</f>
        <v/>
      </c>
      <c r="F3" t="str">
        <f>IF(Ocene!G7=0,"",Ocene!G7)</f>
        <v/>
      </c>
      <c r="G3" t="str">
        <f>IF(Ocene!H7=0,"",Ocene!H7)</f>
        <v/>
      </c>
      <c r="H3" t="str">
        <f>IF(Ocene!I7=0,"",Ocene!I7)</f>
        <v/>
      </c>
      <c r="I3" t="str">
        <f>IF(Ocene!J7=0,"",Ocene!J7)</f>
        <v/>
      </c>
      <c r="J3" t="str">
        <f>IF(Ocene!K7=0,"",Ocene!K7)</f>
        <v/>
      </c>
      <c r="K3" t="str">
        <f>IF(Ocene!L7=0,"",Ocene!L7)</f>
        <v/>
      </c>
      <c r="L3" t="str">
        <f>IF(Ocene!M7=0,"",Ocene!M7)</f>
        <v/>
      </c>
      <c r="M3" t="str">
        <f>IF(Ocene!N7=0,"",Ocene!N7)</f>
        <v/>
      </c>
      <c r="N3" t="str">
        <f>IF(Ocene!O7=0,"",Ocene!O7)</f>
        <v/>
      </c>
      <c r="O3" t="str">
        <f>IF(Ocene!P7=0,"",Ocene!P7)</f>
        <v/>
      </c>
      <c r="P3" t="str">
        <f>IF(Ocene!Q7=0,"",Ocene!Q7)</f>
        <v/>
      </c>
      <c r="Q3" t="str">
        <f>IF(Ocene!R7=0,"",Ocene!R7)</f>
        <v/>
      </c>
      <c r="R3" t="str">
        <f>IF(Ocene!S7=0,"",Ocene!S7)</f>
        <v/>
      </c>
      <c r="S3" t="str">
        <f>IF(Ocene!T7=0,"",Ocene!T7)</f>
        <v/>
      </c>
      <c r="T3" t="str">
        <f>IF(Ocene!U7=0,"",Ocene!U7)</f>
        <v/>
      </c>
      <c r="U3" t="str">
        <f>IF(Ocene!V7=0,"",Ocene!V7)</f>
        <v/>
      </c>
      <c r="V3" t="str">
        <f>IF(Ocene!W7=0,"",Ocene!W7)</f>
        <v/>
      </c>
      <c r="W3" t="str">
        <f>IF(Ocene!X7=0,"",Ocene!X7)</f>
        <v/>
      </c>
      <c r="X3" t="str">
        <f>IF(Ocene!Y7=0,"",Ocene!Y7)</f>
        <v/>
      </c>
      <c r="Y3" t="str">
        <f>IF(Ocene!Z7=0,"",Ocene!Z7)</f>
        <v/>
      </c>
      <c r="Z3" t="str">
        <f>IF(Ocene!AA7=0,"",Ocene!AA7)</f>
        <v/>
      </c>
      <c r="AA3" t="str">
        <f>IF(Ocene!AB7=0,"",Ocene!AB7)</f>
        <v/>
      </c>
      <c r="AB3" t="str">
        <f>IF(Ocene!AC7=0,"",Ocene!AC7)</f>
        <v/>
      </c>
      <c r="AC3" t="str">
        <f>IF(Ocene!AD7=0,"",Ocene!AD7)</f>
        <v/>
      </c>
      <c r="AD3" t="str">
        <f>IF(Ocene!AE7=0,"",Ocene!AE7)</f>
        <v/>
      </c>
      <c r="AE3" t="str">
        <f>IF(Ocene!AF7=0,"",Ocene!AF7)</f>
        <v/>
      </c>
      <c r="AF3" t="str">
        <f>IF(Ocene!AG7=0,"",Ocene!AG7)</f>
        <v/>
      </c>
      <c r="AG3" t="str">
        <f>IF(Ocene!AH7=0,"",Ocene!AH7)</f>
        <v/>
      </c>
      <c r="AH3" t="str">
        <f t="shared" si="0"/>
        <v xml:space="preserve">  </v>
      </c>
      <c r="AI3" t="str">
        <f t="shared" ref="AI3:AI37" si="1">IF(AG3&lt;5,AH3&amp;"("&amp;AG3&amp;") ","")</f>
        <v/>
      </c>
    </row>
    <row r="4" spans="1:35" x14ac:dyDescent="0.25">
      <c r="A4" t="str">
        <f>IF(Ocene!B8=0,"",Ocene!B8)</f>
        <v/>
      </c>
      <c r="B4" t="str">
        <f>IF(Ocene!C8=0,"",Ocene!C8)</f>
        <v/>
      </c>
      <c r="C4" t="str">
        <f>IF(Ocene!D8=0,"",Ocene!D8)</f>
        <v/>
      </c>
      <c r="D4" t="str">
        <f>IF(Ocene!E8=0,"",Ocene!E8)</f>
        <v/>
      </c>
      <c r="E4" t="str">
        <f>IF(Ocene!F8=0,"",Ocene!F8)</f>
        <v/>
      </c>
      <c r="F4" t="str">
        <f>IF(Ocene!G8=0,"",Ocene!G8)</f>
        <v/>
      </c>
      <c r="G4" t="str">
        <f>IF(Ocene!H8=0,"",Ocene!H8)</f>
        <v/>
      </c>
      <c r="H4" t="str">
        <f>IF(Ocene!I8=0,"",Ocene!I8)</f>
        <v/>
      </c>
      <c r="I4" t="str">
        <f>IF(Ocene!J8=0,"",Ocene!J8)</f>
        <v/>
      </c>
      <c r="J4" t="str">
        <f>IF(Ocene!K8=0,"",Ocene!K8)</f>
        <v/>
      </c>
      <c r="K4" t="str">
        <f>IF(Ocene!L8=0,"",Ocene!L8)</f>
        <v/>
      </c>
      <c r="L4" t="str">
        <f>IF(Ocene!M8=0,"",Ocene!M8)</f>
        <v/>
      </c>
      <c r="M4" t="str">
        <f>IF(Ocene!N8=0,"",Ocene!N8)</f>
        <v/>
      </c>
      <c r="N4" t="str">
        <f>IF(Ocene!O8=0,"",Ocene!O8)</f>
        <v/>
      </c>
      <c r="O4" t="str">
        <f>IF(Ocene!P8=0,"",Ocene!P8)</f>
        <v/>
      </c>
      <c r="P4" t="str">
        <f>IF(Ocene!Q8=0,"",Ocene!Q8)</f>
        <v/>
      </c>
      <c r="Q4" t="str">
        <f>IF(Ocene!R8=0,"",Ocene!R8)</f>
        <v/>
      </c>
      <c r="R4" t="str">
        <f>IF(Ocene!S8=0,"",Ocene!S8)</f>
        <v/>
      </c>
      <c r="S4" t="str">
        <f>IF(Ocene!T8=0,"",Ocene!T8)</f>
        <v/>
      </c>
      <c r="T4" t="str">
        <f>IF(Ocene!U8=0,"",Ocene!U8)</f>
        <v/>
      </c>
      <c r="U4" t="str">
        <f>IF(Ocene!V8=0,"",Ocene!V8)</f>
        <v/>
      </c>
      <c r="V4" t="str">
        <f>IF(Ocene!W8=0,"",Ocene!W8)</f>
        <v/>
      </c>
      <c r="W4" t="str">
        <f>IF(Ocene!X8=0,"",Ocene!X8)</f>
        <v/>
      </c>
      <c r="X4" t="str">
        <f>IF(Ocene!Y8=0,"",Ocene!Y8)</f>
        <v/>
      </c>
      <c r="Y4" t="str">
        <f>IF(Ocene!Z8=0,"",Ocene!Z8)</f>
        <v/>
      </c>
      <c r="Z4" t="str">
        <f>IF(Ocene!AA8=0,"",Ocene!AA8)</f>
        <v/>
      </c>
      <c r="AA4" t="str">
        <f>IF(Ocene!AB8=0,"",Ocene!AB8)</f>
        <v/>
      </c>
      <c r="AB4" t="str">
        <f>IF(Ocene!AC8=0,"",Ocene!AC8)</f>
        <v/>
      </c>
      <c r="AC4" t="str">
        <f>IF(Ocene!AD8=0,"",Ocene!AD8)</f>
        <v/>
      </c>
      <c r="AD4" t="str">
        <f>IF(Ocene!AE8=0,"",Ocene!AE8)</f>
        <v/>
      </c>
      <c r="AE4" t="str">
        <f>IF(Ocene!AF8=0,"",Ocene!AF8)</f>
        <v/>
      </c>
      <c r="AF4" t="str">
        <f>IF(Ocene!AG8=0,"",Ocene!AG8)</f>
        <v/>
      </c>
      <c r="AG4" t="str">
        <f>IF(Ocene!AH8=0,"",Ocene!AH8)</f>
        <v/>
      </c>
      <c r="AH4" t="str">
        <f t="shared" si="0"/>
        <v xml:space="preserve">  </v>
      </c>
      <c r="AI4" t="str">
        <f t="shared" si="1"/>
        <v/>
      </c>
    </row>
    <row r="5" spans="1:35" x14ac:dyDescent="0.25">
      <c r="A5" t="str">
        <f>IF(Ocene!B9=0,"",Ocene!B9)</f>
        <v/>
      </c>
      <c r="B5" t="str">
        <f>IF(Ocene!C9=0,"",Ocene!C9)</f>
        <v/>
      </c>
      <c r="C5" t="str">
        <f>IF(Ocene!D9=0,"",Ocene!D9)</f>
        <v/>
      </c>
      <c r="D5" t="str">
        <f>IF(Ocene!E9=0,"",Ocene!E9)</f>
        <v/>
      </c>
      <c r="E5" t="str">
        <f>IF(Ocene!F9=0,"",Ocene!F9)</f>
        <v/>
      </c>
      <c r="F5" t="str">
        <f>IF(Ocene!G9=0,"",Ocene!G9)</f>
        <v/>
      </c>
      <c r="G5" t="str">
        <f>IF(Ocene!H9=0,"",Ocene!H9)</f>
        <v/>
      </c>
      <c r="H5" t="str">
        <f>IF(Ocene!I9=0,"",Ocene!I9)</f>
        <v/>
      </c>
      <c r="I5" t="str">
        <f>IF(Ocene!J9=0,"",Ocene!J9)</f>
        <v/>
      </c>
      <c r="J5" t="str">
        <f>IF(Ocene!K9=0,"",Ocene!K9)</f>
        <v/>
      </c>
      <c r="K5" t="str">
        <f>IF(Ocene!L9=0,"",Ocene!L9)</f>
        <v/>
      </c>
      <c r="L5" t="str">
        <f>IF(Ocene!M9=0,"",Ocene!M9)</f>
        <v/>
      </c>
      <c r="M5" t="str">
        <f>IF(Ocene!N9=0,"",Ocene!N9)</f>
        <v/>
      </c>
      <c r="N5" t="str">
        <f>IF(Ocene!O9=0,"",Ocene!O9)</f>
        <v/>
      </c>
      <c r="O5" t="str">
        <f>IF(Ocene!P9=0,"",Ocene!P9)</f>
        <v/>
      </c>
      <c r="P5" t="str">
        <f>IF(Ocene!Q9=0,"",Ocene!Q9)</f>
        <v/>
      </c>
      <c r="Q5" t="str">
        <f>IF(Ocene!R9=0,"",Ocene!R9)</f>
        <v/>
      </c>
      <c r="R5" t="str">
        <f>IF(Ocene!S9=0,"",Ocene!S9)</f>
        <v/>
      </c>
      <c r="S5" t="str">
        <f>IF(Ocene!T9=0,"",Ocene!T9)</f>
        <v/>
      </c>
      <c r="T5" t="str">
        <f>IF(Ocene!U9=0,"",Ocene!U9)</f>
        <v/>
      </c>
      <c r="U5" t="str">
        <f>IF(Ocene!V9=0,"",Ocene!V9)</f>
        <v/>
      </c>
      <c r="V5" t="str">
        <f>IF(Ocene!W9=0,"",Ocene!W9)</f>
        <v/>
      </c>
      <c r="W5" t="str">
        <f>IF(Ocene!X9=0,"",Ocene!X9)</f>
        <v/>
      </c>
      <c r="X5" t="str">
        <f>IF(Ocene!Y9=0,"",Ocene!Y9)</f>
        <v/>
      </c>
      <c r="Y5" t="str">
        <f>IF(Ocene!Z9=0,"",Ocene!Z9)</f>
        <v/>
      </c>
      <c r="Z5" t="str">
        <f>IF(Ocene!AA9=0,"",Ocene!AA9)</f>
        <v/>
      </c>
      <c r="AA5" t="str">
        <f>IF(Ocene!AB9=0,"",Ocene!AB9)</f>
        <v/>
      </c>
      <c r="AB5" t="str">
        <f>IF(Ocene!AC9=0,"",Ocene!AC9)</f>
        <v/>
      </c>
      <c r="AC5" t="str">
        <f>IF(Ocene!AD9=0,"",Ocene!AD9)</f>
        <v/>
      </c>
      <c r="AD5" t="str">
        <f>IF(Ocene!AE9=0,"",Ocene!AE9)</f>
        <v/>
      </c>
      <c r="AE5" t="str">
        <f>IF(Ocene!AF9=0,"",Ocene!AF9)</f>
        <v/>
      </c>
      <c r="AF5" t="str">
        <f>IF(Ocene!AG9=0,"",Ocene!AG9)</f>
        <v/>
      </c>
      <c r="AG5" t="str">
        <f>IF(Ocene!AH9=0,"",Ocene!AH9)</f>
        <v/>
      </c>
      <c r="AH5" t="str">
        <f t="shared" si="0"/>
        <v xml:space="preserve">  </v>
      </c>
      <c r="AI5" t="str">
        <f>IF(AG5&lt;5,AH5&amp;"("&amp;AG5&amp;") ","")</f>
        <v/>
      </c>
    </row>
    <row r="6" spans="1:35" x14ac:dyDescent="0.25">
      <c r="A6" t="str">
        <f>IF(Ocene!B10=0,"",Ocene!B10)</f>
        <v/>
      </c>
      <c r="B6" t="str">
        <f>IF(Ocene!C10=0,"",Ocene!C10)</f>
        <v/>
      </c>
      <c r="C6" t="str">
        <f>IF(Ocene!D10=0,"",Ocene!D10)</f>
        <v/>
      </c>
      <c r="D6" t="str">
        <f>IF(Ocene!E10=0,"",Ocene!E10)</f>
        <v/>
      </c>
      <c r="E6" t="str">
        <f>IF(Ocene!F10=0,"",Ocene!F10)</f>
        <v/>
      </c>
      <c r="F6" t="str">
        <f>IF(Ocene!G10=0,"",Ocene!G10)</f>
        <v/>
      </c>
      <c r="G6" t="str">
        <f>IF(Ocene!H10=0,"",Ocene!H10)</f>
        <v/>
      </c>
      <c r="H6" t="str">
        <f>IF(Ocene!I10=0,"",Ocene!I10)</f>
        <v/>
      </c>
      <c r="I6" t="str">
        <f>IF(Ocene!J10=0,"",Ocene!J10)</f>
        <v/>
      </c>
      <c r="J6" t="str">
        <f>IF(Ocene!K10=0,"",Ocene!K10)</f>
        <v/>
      </c>
      <c r="K6" t="str">
        <f>IF(Ocene!L10=0,"",Ocene!L10)</f>
        <v/>
      </c>
      <c r="L6" t="str">
        <f>IF(Ocene!M10=0,"",Ocene!M10)</f>
        <v/>
      </c>
      <c r="M6" t="str">
        <f>IF(Ocene!N10=0,"",Ocene!N10)</f>
        <v/>
      </c>
      <c r="N6" t="str">
        <f>IF(Ocene!O10=0,"",Ocene!O10)</f>
        <v/>
      </c>
      <c r="O6" t="str">
        <f>IF(Ocene!P10=0,"",Ocene!P10)</f>
        <v/>
      </c>
      <c r="P6" t="str">
        <f>IF(Ocene!Q10=0,"",Ocene!Q10)</f>
        <v/>
      </c>
      <c r="Q6" t="str">
        <f>IF(Ocene!R10=0,"",Ocene!R10)</f>
        <v/>
      </c>
      <c r="R6" t="str">
        <f>IF(Ocene!S10=0,"",Ocene!S10)</f>
        <v/>
      </c>
      <c r="S6" t="str">
        <f>IF(Ocene!T10=0,"",Ocene!T10)</f>
        <v/>
      </c>
      <c r="T6" t="str">
        <f>IF(Ocene!U10=0,"",Ocene!U10)</f>
        <v/>
      </c>
      <c r="U6" t="str">
        <f>IF(Ocene!V10=0,"",Ocene!V10)</f>
        <v/>
      </c>
      <c r="V6" t="str">
        <f>IF(Ocene!W10=0,"",Ocene!W10)</f>
        <v/>
      </c>
      <c r="W6" t="str">
        <f>IF(Ocene!X10=0,"",Ocene!X10)</f>
        <v/>
      </c>
      <c r="X6" t="str">
        <f>IF(Ocene!Y10=0,"",Ocene!Y10)</f>
        <v/>
      </c>
      <c r="Y6" t="str">
        <f>IF(Ocene!Z10=0,"",Ocene!Z10)</f>
        <v/>
      </c>
      <c r="Z6" t="str">
        <f>IF(Ocene!AA10=0,"",Ocene!AA10)</f>
        <v/>
      </c>
      <c r="AA6" t="str">
        <f>IF(Ocene!AB10=0,"",Ocene!AB10)</f>
        <v/>
      </c>
      <c r="AB6" t="str">
        <f>IF(Ocene!AC10=0,"",Ocene!AC10)</f>
        <v/>
      </c>
      <c r="AC6" t="str">
        <f>IF(Ocene!AD10=0,"",Ocene!AD10)</f>
        <v/>
      </c>
      <c r="AD6" t="str">
        <f>IF(Ocene!AE10=0,"",Ocene!AE10)</f>
        <v/>
      </c>
      <c r="AE6" t="str">
        <f>IF(Ocene!AF10=0,"",Ocene!AF10)</f>
        <v/>
      </c>
      <c r="AF6" t="str">
        <f>IF(Ocene!AG10=0,"",Ocene!AG10)</f>
        <v/>
      </c>
      <c r="AG6" t="str">
        <f>IF(Ocene!AH10=0,"",Ocene!AH10)</f>
        <v/>
      </c>
      <c r="AH6" t="str">
        <f t="shared" si="0"/>
        <v xml:space="preserve">  </v>
      </c>
      <c r="AI6" t="str">
        <f t="shared" si="1"/>
        <v/>
      </c>
    </row>
    <row r="7" spans="1:35" x14ac:dyDescent="0.25">
      <c r="A7" t="str">
        <f>IF(Ocene!B11=0,"",Ocene!B11)</f>
        <v/>
      </c>
      <c r="B7" t="str">
        <f>IF(Ocene!C11=0,"",Ocene!C11)</f>
        <v/>
      </c>
      <c r="C7" t="str">
        <f>IF(Ocene!D11=0,"",Ocene!D11)</f>
        <v/>
      </c>
      <c r="D7" t="str">
        <f>IF(Ocene!E11=0,"",Ocene!E11)</f>
        <v/>
      </c>
      <c r="E7" t="str">
        <f>IF(Ocene!F11=0,"",Ocene!F11)</f>
        <v/>
      </c>
      <c r="F7" t="str">
        <f>IF(Ocene!G11=0,"",Ocene!G11)</f>
        <v/>
      </c>
      <c r="G7" t="str">
        <f>IF(Ocene!H11=0,"",Ocene!H11)</f>
        <v/>
      </c>
      <c r="H7" t="str">
        <f>IF(Ocene!I11=0,"",Ocene!I11)</f>
        <v/>
      </c>
      <c r="I7" t="str">
        <f>IF(Ocene!J11=0,"",Ocene!J11)</f>
        <v/>
      </c>
      <c r="J7" t="str">
        <f>IF(Ocene!K11=0,"",Ocene!K11)</f>
        <v/>
      </c>
      <c r="K7" t="str">
        <f>IF(Ocene!L11=0,"",Ocene!L11)</f>
        <v/>
      </c>
      <c r="L7" t="str">
        <f>IF(Ocene!M11=0,"",Ocene!M11)</f>
        <v/>
      </c>
      <c r="M7" t="str">
        <f>IF(Ocene!N11=0,"",Ocene!N11)</f>
        <v/>
      </c>
      <c r="N7" t="str">
        <f>IF(Ocene!O11=0,"",Ocene!O11)</f>
        <v/>
      </c>
      <c r="O7" t="str">
        <f>IF(Ocene!P11=0,"",Ocene!P11)</f>
        <v/>
      </c>
      <c r="P7" t="str">
        <f>IF(Ocene!Q11=0,"",Ocene!Q11)</f>
        <v/>
      </c>
      <c r="Q7" t="str">
        <f>IF(Ocene!R11=0,"",Ocene!R11)</f>
        <v/>
      </c>
      <c r="R7" t="str">
        <f>IF(Ocene!S11=0,"",Ocene!S11)</f>
        <v/>
      </c>
      <c r="S7" t="str">
        <f>IF(Ocene!T11=0,"",Ocene!T11)</f>
        <v/>
      </c>
      <c r="T7" t="str">
        <f>IF(Ocene!U11=0,"",Ocene!U11)</f>
        <v/>
      </c>
      <c r="U7" t="str">
        <f>IF(Ocene!V11=0,"",Ocene!V11)</f>
        <v/>
      </c>
      <c r="V7" t="str">
        <f>IF(Ocene!W11=0,"",Ocene!W11)</f>
        <v/>
      </c>
      <c r="W7" t="str">
        <f>IF(Ocene!X11=0,"",Ocene!X11)</f>
        <v/>
      </c>
      <c r="X7" t="str">
        <f>IF(Ocene!Y11=0,"",Ocene!Y11)</f>
        <v/>
      </c>
      <c r="Y7" t="str">
        <f>IF(Ocene!Z11=0,"",Ocene!Z11)</f>
        <v/>
      </c>
      <c r="Z7" t="str">
        <f>IF(Ocene!AA11=0,"",Ocene!AA11)</f>
        <v/>
      </c>
      <c r="AA7" t="str">
        <f>IF(Ocene!AB11=0,"",Ocene!AB11)</f>
        <v/>
      </c>
      <c r="AB7" t="str">
        <f>IF(Ocene!AC11=0,"",Ocene!AC11)</f>
        <v/>
      </c>
      <c r="AC7" t="str">
        <f>IF(Ocene!AD11=0,"",Ocene!AD11)</f>
        <v/>
      </c>
      <c r="AD7" t="str">
        <f>IF(Ocene!AE11=0,"",Ocene!AE11)</f>
        <v/>
      </c>
      <c r="AE7" t="str">
        <f>IF(Ocene!AF11=0,"",Ocene!AF11)</f>
        <v/>
      </c>
      <c r="AF7" t="str">
        <f>IF(Ocene!AG11=0,"",Ocene!AG11)</f>
        <v/>
      </c>
      <c r="AG7" t="str">
        <f>IF(Ocene!AH11=0,"",Ocene!AH11)</f>
        <v/>
      </c>
      <c r="AH7" t="str">
        <f t="shared" si="0"/>
        <v xml:space="preserve">  </v>
      </c>
      <c r="AI7" t="str">
        <f t="shared" si="1"/>
        <v/>
      </c>
    </row>
    <row r="8" spans="1:35" x14ac:dyDescent="0.25">
      <c r="A8" t="str">
        <f>IF(Ocene!B12=0,"",Ocene!B12)</f>
        <v/>
      </c>
      <c r="B8" t="str">
        <f>IF(Ocene!C12=0,"",Ocene!C12)</f>
        <v/>
      </c>
      <c r="C8" t="str">
        <f>IF(Ocene!D12=0,"",Ocene!D12)</f>
        <v/>
      </c>
      <c r="D8" t="str">
        <f>IF(Ocene!E12=0,"",Ocene!E12)</f>
        <v/>
      </c>
      <c r="E8" t="str">
        <f>IF(Ocene!F12=0,"",Ocene!F12)</f>
        <v/>
      </c>
      <c r="F8" t="str">
        <f>IF(Ocene!G12=0,"",Ocene!G12)</f>
        <v/>
      </c>
      <c r="G8" t="str">
        <f>IF(Ocene!H12=0,"",Ocene!H12)</f>
        <v/>
      </c>
      <c r="H8" t="str">
        <f>IF(Ocene!I12=0,"",Ocene!I12)</f>
        <v/>
      </c>
      <c r="I8" t="str">
        <f>IF(Ocene!J12=0,"",Ocene!J12)</f>
        <v/>
      </c>
      <c r="J8" t="str">
        <f>IF(Ocene!K12=0,"",Ocene!K12)</f>
        <v/>
      </c>
      <c r="K8" t="str">
        <f>IF(Ocene!L12=0,"",Ocene!L12)</f>
        <v/>
      </c>
      <c r="L8" t="str">
        <f>IF(Ocene!M12=0,"",Ocene!M12)</f>
        <v/>
      </c>
      <c r="M8" t="str">
        <f>IF(Ocene!N12=0,"",Ocene!N12)</f>
        <v/>
      </c>
      <c r="N8" t="str">
        <f>IF(Ocene!O12=0,"",Ocene!O12)</f>
        <v/>
      </c>
      <c r="O8" t="str">
        <f>IF(Ocene!P12=0,"",Ocene!P12)</f>
        <v/>
      </c>
      <c r="P8" t="str">
        <f>IF(Ocene!Q12=0,"",Ocene!Q12)</f>
        <v/>
      </c>
      <c r="Q8" t="str">
        <f>IF(Ocene!R12=0,"",Ocene!R12)</f>
        <v/>
      </c>
      <c r="R8" t="str">
        <f>IF(Ocene!S12=0,"",Ocene!S12)</f>
        <v/>
      </c>
      <c r="S8" t="str">
        <f>IF(Ocene!T12=0,"",Ocene!T12)</f>
        <v/>
      </c>
      <c r="T8" t="str">
        <f>IF(Ocene!U12=0,"",Ocene!U12)</f>
        <v/>
      </c>
      <c r="U8" t="str">
        <f>IF(Ocene!V12=0,"",Ocene!V12)</f>
        <v/>
      </c>
      <c r="V8" t="str">
        <f>IF(Ocene!W12=0,"",Ocene!W12)</f>
        <v/>
      </c>
      <c r="W8" t="str">
        <f>IF(Ocene!X12=0,"",Ocene!X12)</f>
        <v/>
      </c>
      <c r="X8" t="str">
        <f>IF(Ocene!Y12=0,"",Ocene!Y12)</f>
        <v/>
      </c>
      <c r="Y8" t="str">
        <f>IF(Ocene!Z12=0,"",Ocene!Z12)</f>
        <v/>
      </c>
      <c r="Z8" t="str">
        <f>IF(Ocene!AA12=0,"",Ocene!AA12)</f>
        <v/>
      </c>
      <c r="AA8" t="str">
        <f>IF(Ocene!AB12=0,"",Ocene!AB12)</f>
        <v/>
      </c>
      <c r="AB8" t="str">
        <f>IF(Ocene!AC12=0,"",Ocene!AC12)</f>
        <v/>
      </c>
      <c r="AC8" t="str">
        <f>IF(Ocene!AD12=0,"",Ocene!AD12)</f>
        <v/>
      </c>
      <c r="AD8" t="str">
        <f>IF(Ocene!AE12=0,"",Ocene!AE12)</f>
        <v/>
      </c>
      <c r="AE8" t="str">
        <f>IF(Ocene!AF12=0,"",Ocene!AF12)</f>
        <v/>
      </c>
      <c r="AF8" t="str">
        <f>IF(Ocene!AG12=0,"",Ocene!AG12)</f>
        <v/>
      </c>
      <c r="AG8" t="str">
        <f>IF(Ocene!AH12=0,"",Ocene!AH12)</f>
        <v/>
      </c>
      <c r="AH8" t="str">
        <f t="shared" si="0"/>
        <v xml:space="preserve">  </v>
      </c>
      <c r="AI8" t="str">
        <f>IF(AG8&lt;5,AH8&amp;"("&amp;AG8&amp;") ","")</f>
        <v/>
      </c>
    </row>
    <row r="9" spans="1:35" x14ac:dyDescent="0.25">
      <c r="A9" t="str">
        <f>IF(Ocene!B13=0,"",Ocene!B13)</f>
        <v/>
      </c>
      <c r="B9" t="str">
        <f>IF(Ocene!C13=0,"",Ocene!C13)</f>
        <v/>
      </c>
      <c r="C9" t="str">
        <f>IF(Ocene!D13=0,"",Ocene!D13)</f>
        <v/>
      </c>
      <c r="D9" t="str">
        <f>IF(Ocene!E13=0,"",Ocene!E13)</f>
        <v/>
      </c>
      <c r="E9" t="str">
        <f>IF(Ocene!F13=0,"",Ocene!F13)</f>
        <v/>
      </c>
      <c r="F9" t="str">
        <f>IF(Ocene!G13=0,"",Ocene!G13)</f>
        <v/>
      </c>
      <c r="G9" t="str">
        <f>IF(Ocene!H13=0,"",Ocene!H13)</f>
        <v/>
      </c>
      <c r="H9" t="str">
        <f>IF(Ocene!I13=0,"",Ocene!I13)</f>
        <v/>
      </c>
      <c r="I9" t="str">
        <f>IF(Ocene!J13=0,"",Ocene!J13)</f>
        <v/>
      </c>
      <c r="J9" t="str">
        <f>IF(Ocene!K13=0,"",Ocene!K13)</f>
        <v/>
      </c>
      <c r="K9" t="str">
        <f>IF(Ocene!L13=0,"",Ocene!L13)</f>
        <v/>
      </c>
      <c r="L9" t="str">
        <f>IF(Ocene!M13=0,"",Ocene!M13)</f>
        <v/>
      </c>
      <c r="M9" t="str">
        <f>IF(Ocene!N13=0,"",Ocene!N13)</f>
        <v/>
      </c>
      <c r="N9" t="str">
        <f>IF(Ocene!O13=0,"",Ocene!O13)</f>
        <v/>
      </c>
      <c r="O9" t="str">
        <f>IF(Ocene!P13=0,"",Ocene!P13)</f>
        <v/>
      </c>
      <c r="P9" t="str">
        <f>IF(Ocene!Q13=0,"",Ocene!Q13)</f>
        <v/>
      </c>
      <c r="Q9" t="str">
        <f>IF(Ocene!R13=0,"",Ocene!R13)</f>
        <v/>
      </c>
      <c r="R9" t="str">
        <f>IF(Ocene!S13=0,"",Ocene!S13)</f>
        <v/>
      </c>
      <c r="S9" t="str">
        <f>IF(Ocene!T13=0,"",Ocene!T13)</f>
        <v/>
      </c>
      <c r="T9" t="str">
        <f>IF(Ocene!U13=0,"",Ocene!U13)</f>
        <v/>
      </c>
      <c r="U9" t="str">
        <f>IF(Ocene!V13=0,"",Ocene!V13)</f>
        <v/>
      </c>
      <c r="V9" t="str">
        <f>IF(Ocene!W13=0,"",Ocene!W13)</f>
        <v/>
      </c>
      <c r="W9" t="str">
        <f>IF(Ocene!X13=0,"",Ocene!X13)</f>
        <v/>
      </c>
      <c r="X9" t="str">
        <f>IF(Ocene!Y13=0,"",Ocene!Y13)</f>
        <v/>
      </c>
      <c r="Y9" t="str">
        <f>IF(Ocene!Z13=0,"",Ocene!Z13)</f>
        <v/>
      </c>
      <c r="Z9" t="str">
        <f>IF(Ocene!AA13=0,"",Ocene!AA13)</f>
        <v/>
      </c>
      <c r="AA9" t="str">
        <f>IF(Ocene!AB13=0,"",Ocene!AB13)</f>
        <v/>
      </c>
      <c r="AB9" t="str">
        <f>IF(Ocene!AC13=0,"",Ocene!AC13)</f>
        <v/>
      </c>
      <c r="AC9" t="str">
        <f>IF(Ocene!AD13=0,"",Ocene!AD13)</f>
        <v/>
      </c>
      <c r="AD9" t="str">
        <f>IF(Ocene!AE13=0,"",Ocene!AE13)</f>
        <v/>
      </c>
      <c r="AE9" t="str">
        <f>IF(Ocene!AF13=0,"",Ocene!AF13)</f>
        <v/>
      </c>
      <c r="AF9" t="str">
        <f>IF(Ocene!AG13=0,"",Ocene!AG13)</f>
        <v/>
      </c>
      <c r="AG9" t="str">
        <f>IF(Ocene!AH13=0,"",Ocene!AH13)</f>
        <v/>
      </c>
      <c r="AH9" t="str">
        <f t="shared" si="0"/>
        <v xml:space="preserve">  </v>
      </c>
      <c r="AI9" t="str">
        <f t="shared" si="1"/>
        <v/>
      </c>
    </row>
    <row r="10" spans="1:35" x14ac:dyDescent="0.25">
      <c r="A10" t="str">
        <f>IF(Ocene!B14=0,"",Ocene!B14)</f>
        <v/>
      </c>
      <c r="B10" t="str">
        <f>IF(Ocene!C14=0,"",Ocene!C14)</f>
        <v/>
      </c>
      <c r="C10" t="str">
        <f>IF(Ocene!D14=0,"",Ocene!D14)</f>
        <v/>
      </c>
      <c r="D10" t="str">
        <f>IF(Ocene!E14=0,"",Ocene!E14)</f>
        <v/>
      </c>
      <c r="E10" t="str">
        <f>IF(Ocene!F14=0,"",Ocene!F14)</f>
        <v/>
      </c>
      <c r="F10" t="str">
        <f>IF(Ocene!G14=0,"",Ocene!G14)</f>
        <v/>
      </c>
      <c r="G10" t="str">
        <f>IF(Ocene!H14=0,"",Ocene!H14)</f>
        <v/>
      </c>
      <c r="H10" t="str">
        <f>IF(Ocene!I14=0,"",Ocene!I14)</f>
        <v/>
      </c>
      <c r="I10" t="str">
        <f>IF(Ocene!J14=0,"",Ocene!J14)</f>
        <v/>
      </c>
      <c r="J10" t="str">
        <f>IF(Ocene!K14=0,"",Ocene!K14)</f>
        <v/>
      </c>
      <c r="K10" t="str">
        <f>IF(Ocene!L14=0,"",Ocene!L14)</f>
        <v/>
      </c>
      <c r="L10" t="str">
        <f>IF(Ocene!M14=0,"",Ocene!M14)</f>
        <v/>
      </c>
      <c r="M10" t="str">
        <f>IF(Ocene!N14=0,"",Ocene!N14)</f>
        <v/>
      </c>
      <c r="N10" t="str">
        <f>IF(Ocene!O14=0,"",Ocene!O14)</f>
        <v/>
      </c>
      <c r="O10" t="str">
        <f>IF(Ocene!P14=0,"",Ocene!P14)</f>
        <v/>
      </c>
      <c r="P10" t="str">
        <f>IF(Ocene!Q14=0,"",Ocene!Q14)</f>
        <v/>
      </c>
      <c r="Q10" t="str">
        <f>IF(Ocene!R14=0,"",Ocene!R14)</f>
        <v/>
      </c>
      <c r="R10" t="str">
        <f>IF(Ocene!S14=0,"",Ocene!S14)</f>
        <v/>
      </c>
      <c r="S10" t="str">
        <f>IF(Ocene!T14=0,"",Ocene!T14)</f>
        <v/>
      </c>
      <c r="T10" t="str">
        <f>IF(Ocene!U14=0,"",Ocene!U14)</f>
        <v/>
      </c>
      <c r="U10" t="str">
        <f>IF(Ocene!V14=0,"",Ocene!V14)</f>
        <v/>
      </c>
      <c r="V10" t="str">
        <f>IF(Ocene!W14=0,"",Ocene!W14)</f>
        <v/>
      </c>
      <c r="W10" t="str">
        <f>IF(Ocene!X14=0,"",Ocene!X14)</f>
        <v/>
      </c>
      <c r="X10" t="str">
        <f>IF(Ocene!Y14=0,"",Ocene!Y14)</f>
        <v/>
      </c>
      <c r="Y10" t="str">
        <f>IF(Ocene!Z14=0,"",Ocene!Z14)</f>
        <v/>
      </c>
      <c r="Z10" t="str">
        <f>IF(Ocene!AA14=0,"",Ocene!AA14)</f>
        <v/>
      </c>
      <c r="AA10" t="str">
        <f>IF(Ocene!AB14=0,"",Ocene!AB14)</f>
        <v/>
      </c>
      <c r="AB10" t="str">
        <f>IF(Ocene!AC14=0,"",Ocene!AC14)</f>
        <v/>
      </c>
      <c r="AC10" t="str">
        <f>IF(Ocene!AD14=0,"",Ocene!AD14)</f>
        <v/>
      </c>
      <c r="AD10" t="str">
        <f>IF(Ocene!AE14=0,"",Ocene!AE14)</f>
        <v/>
      </c>
      <c r="AE10" t="str">
        <f>IF(Ocene!AF14=0,"",Ocene!AF14)</f>
        <v/>
      </c>
      <c r="AF10" t="str">
        <f>IF(Ocene!AG14=0,"",Ocene!AG14)</f>
        <v/>
      </c>
      <c r="AG10" t="str">
        <f>IF(Ocene!AH14=0,"",Ocene!AH14)</f>
        <v/>
      </c>
      <c r="AH10" t="str">
        <f t="shared" si="0"/>
        <v xml:space="preserve">  </v>
      </c>
      <c r="AI10" t="str">
        <f t="shared" si="1"/>
        <v/>
      </c>
    </row>
    <row r="11" spans="1:35" x14ac:dyDescent="0.25">
      <c r="A11" t="str">
        <f>IF(Ocene!B15=0,"",Ocene!B15)</f>
        <v/>
      </c>
      <c r="B11" t="str">
        <f>IF(Ocene!C15=0,"",Ocene!C15)</f>
        <v/>
      </c>
      <c r="C11" t="str">
        <f>IF(Ocene!D15=0,"",Ocene!D15)</f>
        <v/>
      </c>
      <c r="D11" t="str">
        <f>IF(Ocene!E15=0,"",Ocene!E15)</f>
        <v/>
      </c>
      <c r="E11" t="str">
        <f>IF(Ocene!F15=0,"",Ocene!F15)</f>
        <v/>
      </c>
      <c r="F11" t="str">
        <f>IF(Ocene!G15=0,"",Ocene!G15)</f>
        <v/>
      </c>
      <c r="G11" t="str">
        <f>IF(Ocene!H15=0,"",Ocene!H15)</f>
        <v/>
      </c>
      <c r="H11" t="str">
        <f>IF(Ocene!I15=0,"",Ocene!I15)</f>
        <v/>
      </c>
      <c r="I11" t="str">
        <f>IF(Ocene!J15=0,"",Ocene!J15)</f>
        <v/>
      </c>
      <c r="J11" t="str">
        <f>IF(Ocene!K15=0,"",Ocene!K15)</f>
        <v/>
      </c>
      <c r="K11" t="str">
        <f>IF(Ocene!L15=0,"",Ocene!L15)</f>
        <v/>
      </c>
      <c r="L11" t="str">
        <f>IF(Ocene!M15=0,"",Ocene!M15)</f>
        <v/>
      </c>
      <c r="M11" t="str">
        <f>IF(Ocene!N15=0,"",Ocene!N15)</f>
        <v/>
      </c>
      <c r="N11" t="str">
        <f>IF(Ocene!O15=0,"",Ocene!O15)</f>
        <v/>
      </c>
      <c r="O11" t="str">
        <f>IF(Ocene!P15=0,"",Ocene!P15)</f>
        <v/>
      </c>
      <c r="P11" t="str">
        <f>IF(Ocene!Q15=0,"",Ocene!Q15)</f>
        <v/>
      </c>
      <c r="Q11" t="str">
        <f>IF(Ocene!R15=0,"",Ocene!R15)</f>
        <v/>
      </c>
      <c r="R11" t="str">
        <f>IF(Ocene!S15=0,"",Ocene!S15)</f>
        <v/>
      </c>
      <c r="S11" t="str">
        <f>IF(Ocene!T15=0,"",Ocene!T15)</f>
        <v/>
      </c>
      <c r="T11" t="str">
        <f>IF(Ocene!U15=0,"",Ocene!U15)</f>
        <v/>
      </c>
      <c r="U11" t="str">
        <f>IF(Ocene!V15=0,"",Ocene!V15)</f>
        <v/>
      </c>
      <c r="V11" t="str">
        <f>IF(Ocene!W15=0,"",Ocene!W15)</f>
        <v/>
      </c>
      <c r="W11" t="str">
        <f>IF(Ocene!X15=0,"",Ocene!X15)</f>
        <v/>
      </c>
      <c r="X11" t="str">
        <f>IF(Ocene!Y15=0,"",Ocene!Y15)</f>
        <v/>
      </c>
      <c r="Y11" t="str">
        <f>IF(Ocene!Z15=0,"",Ocene!Z15)</f>
        <v/>
      </c>
      <c r="Z11" t="str">
        <f>IF(Ocene!AA15=0,"",Ocene!AA15)</f>
        <v/>
      </c>
      <c r="AA11" t="str">
        <f>IF(Ocene!AB15=0,"",Ocene!AB15)</f>
        <v/>
      </c>
      <c r="AB11" t="str">
        <f>IF(Ocene!AC15=0,"",Ocene!AC15)</f>
        <v/>
      </c>
      <c r="AC11" t="str">
        <f>IF(Ocene!AD15=0,"",Ocene!AD15)</f>
        <v/>
      </c>
      <c r="AD11" t="str">
        <f>IF(Ocene!AE15=0,"",Ocene!AE15)</f>
        <v/>
      </c>
      <c r="AE11" t="str">
        <f>IF(Ocene!AF15=0,"",Ocene!AF15)</f>
        <v/>
      </c>
      <c r="AF11" t="str">
        <f>IF(Ocene!AG15=0,"",Ocene!AG15)</f>
        <v/>
      </c>
      <c r="AG11" t="str">
        <f>IF(Ocene!AH15=0,"",Ocene!AH15)</f>
        <v/>
      </c>
      <c r="AH11" t="str">
        <f t="shared" si="0"/>
        <v xml:space="preserve">  </v>
      </c>
      <c r="AI11" t="str">
        <f t="shared" si="1"/>
        <v/>
      </c>
    </row>
    <row r="12" spans="1:35" x14ac:dyDescent="0.25">
      <c r="A12" t="str">
        <f>IF(Ocene!B16=0,"",Ocene!B16)</f>
        <v/>
      </c>
      <c r="B12" t="str">
        <f>IF(Ocene!C16=0,"",Ocene!C16)</f>
        <v/>
      </c>
      <c r="C12" t="str">
        <f>IF(Ocene!D16=0,"",Ocene!D16)</f>
        <v/>
      </c>
      <c r="D12" t="str">
        <f>IF(Ocene!E16=0,"",Ocene!E16)</f>
        <v/>
      </c>
      <c r="E12" t="str">
        <f>IF(Ocene!F16=0,"",Ocene!F16)</f>
        <v/>
      </c>
      <c r="F12" t="str">
        <f>IF(Ocene!G16=0,"",Ocene!G16)</f>
        <v/>
      </c>
      <c r="G12" t="str">
        <f>IF(Ocene!H16=0,"",Ocene!H16)</f>
        <v/>
      </c>
      <c r="H12" t="str">
        <f>IF(Ocene!I16=0,"",Ocene!I16)</f>
        <v/>
      </c>
      <c r="I12" t="str">
        <f>IF(Ocene!J16=0,"",Ocene!J16)</f>
        <v/>
      </c>
      <c r="J12" t="str">
        <f>IF(Ocene!K16=0,"",Ocene!K16)</f>
        <v/>
      </c>
      <c r="K12" t="str">
        <f>IF(Ocene!L16=0,"",Ocene!L16)</f>
        <v/>
      </c>
      <c r="L12" t="str">
        <f>IF(Ocene!M16=0,"",Ocene!M16)</f>
        <v/>
      </c>
      <c r="M12" t="str">
        <f>IF(Ocene!N16=0,"",Ocene!N16)</f>
        <v/>
      </c>
      <c r="N12" t="str">
        <f>IF(Ocene!O16=0,"",Ocene!O16)</f>
        <v/>
      </c>
      <c r="O12" t="str">
        <f>IF(Ocene!P16=0,"",Ocene!P16)</f>
        <v/>
      </c>
      <c r="P12" t="str">
        <f>IF(Ocene!Q16=0,"",Ocene!Q16)</f>
        <v/>
      </c>
      <c r="Q12" t="str">
        <f>IF(Ocene!R16=0,"",Ocene!R16)</f>
        <v/>
      </c>
      <c r="R12" t="str">
        <f>IF(Ocene!S16=0,"",Ocene!S16)</f>
        <v/>
      </c>
      <c r="S12" t="str">
        <f>IF(Ocene!T16=0,"",Ocene!T16)</f>
        <v/>
      </c>
      <c r="T12" t="str">
        <f>IF(Ocene!U16=0,"",Ocene!U16)</f>
        <v/>
      </c>
      <c r="U12" t="str">
        <f>IF(Ocene!V16=0,"",Ocene!V16)</f>
        <v/>
      </c>
      <c r="V12" t="str">
        <f>IF(Ocene!W16=0,"",Ocene!W16)</f>
        <v/>
      </c>
      <c r="W12" t="str">
        <f>IF(Ocene!X16=0,"",Ocene!X16)</f>
        <v/>
      </c>
      <c r="X12" t="str">
        <f>IF(Ocene!Y16=0,"",Ocene!Y16)</f>
        <v/>
      </c>
      <c r="Y12" t="str">
        <f>IF(Ocene!Z16=0,"",Ocene!Z16)</f>
        <v/>
      </c>
      <c r="Z12" t="str">
        <f>IF(Ocene!AA16=0,"",Ocene!AA16)</f>
        <v/>
      </c>
      <c r="AA12" t="str">
        <f>IF(Ocene!AB16=0,"",Ocene!AB16)</f>
        <v/>
      </c>
      <c r="AB12" t="str">
        <f>IF(Ocene!AC16=0,"",Ocene!AC16)</f>
        <v/>
      </c>
      <c r="AC12" t="str">
        <f>IF(Ocene!AD16=0,"",Ocene!AD16)</f>
        <v/>
      </c>
      <c r="AD12" t="str">
        <f>IF(Ocene!AE16=0,"",Ocene!AE16)</f>
        <v/>
      </c>
      <c r="AE12" t="str">
        <f>IF(Ocene!AF16=0,"",Ocene!AF16)</f>
        <v/>
      </c>
      <c r="AF12" t="str">
        <f>IF(Ocene!AG16=0,"",Ocene!AG16)</f>
        <v/>
      </c>
      <c r="AG12" t="str">
        <f>IF(Ocene!AH16=0,"",Ocene!AH16)</f>
        <v/>
      </c>
      <c r="AH12" t="str">
        <f t="shared" si="0"/>
        <v xml:space="preserve">  </v>
      </c>
      <c r="AI12" t="str">
        <f t="shared" si="1"/>
        <v/>
      </c>
    </row>
    <row r="13" spans="1:35" x14ac:dyDescent="0.25">
      <c r="A13" t="str">
        <f>IF(Ocene!B17=0,"",Ocene!B17)</f>
        <v/>
      </c>
      <c r="B13" t="str">
        <f>IF(Ocene!C17=0,"",Ocene!C17)</f>
        <v/>
      </c>
      <c r="C13" t="str">
        <f>IF(Ocene!D17=0,"",Ocene!D17)</f>
        <v/>
      </c>
      <c r="D13" t="str">
        <f>IF(Ocene!E17=0,"",Ocene!E17)</f>
        <v/>
      </c>
      <c r="E13" t="str">
        <f>IF(Ocene!F17=0,"",Ocene!F17)</f>
        <v/>
      </c>
      <c r="F13" t="str">
        <f>IF(Ocene!G17=0,"",Ocene!G17)</f>
        <v/>
      </c>
      <c r="G13" t="str">
        <f>IF(Ocene!H17=0,"",Ocene!H17)</f>
        <v/>
      </c>
      <c r="H13" t="str">
        <f>IF(Ocene!I17=0,"",Ocene!I17)</f>
        <v/>
      </c>
      <c r="I13" t="str">
        <f>IF(Ocene!J17=0,"",Ocene!J17)</f>
        <v/>
      </c>
      <c r="J13" t="str">
        <f>IF(Ocene!K17=0,"",Ocene!K17)</f>
        <v/>
      </c>
      <c r="K13" t="str">
        <f>IF(Ocene!L17=0,"",Ocene!L17)</f>
        <v/>
      </c>
      <c r="L13" t="str">
        <f>IF(Ocene!M17=0,"",Ocene!M17)</f>
        <v/>
      </c>
      <c r="M13" t="str">
        <f>IF(Ocene!N17=0,"",Ocene!N17)</f>
        <v/>
      </c>
      <c r="N13" t="str">
        <f>IF(Ocene!O17=0,"",Ocene!O17)</f>
        <v/>
      </c>
      <c r="O13" t="str">
        <f>IF(Ocene!P17=0,"",Ocene!P17)</f>
        <v/>
      </c>
      <c r="P13" t="str">
        <f>IF(Ocene!Q17=0,"",Ocene!Q17)</f>
        <v/>
      </c>
      <c r="Q13" t="str">
        <f>IF(Ocene!R17=0,"",Ocene!R17)</f>
        <v/>
      </c>
      <c r="R13" t="str">
        <f>IF(Ocene!S17=0,"",Ocene!S17)</f>
        <v/>
      </c>
      <c r="S13" t="str">
        <f>IF(Ocene!T17=0,"",Ocene!T17)</f>
        <v/>
      </c>
      <c r="T13" t="str">
        <f>IF(Ocene!U17=0,"",Ocene!U17)</f>
        <v/>
      </c>
      <c r="U13" t="str">
        <f>IF(Ocene!V17=0,"",Ocene!V17)</f>
        <v/>
      </c>
      <c r="V13" t="str">
        <f>IF(Ocene!W17=0,"",Ocene!W17)</f>
        <v/>
      </c>
      <c r="W13" t="str">
        <f>IF(Ocene!X17=0,"",Ocene!X17)</f>
        <v/>
      </c>
      <c r="X13" t="str">
        <f>IF(Ocene!Y17=0,"",Ocene!Y17)</f>
        <v/>
      </c>
      <c r="Y13" t="str">
        <f>IF(Ocene!Z17=0,"",Ocene!Z17)</f>
        <v/>
      </c>
      <c r="Z13" t="str">
        <f>IF(Ocene!AA17=0,"",Ocene!AA17)</f>
        <v/>
      </c>
      <c r="AA13" t="str">
        <f>IF(Ocene!AB17=0,"",Ocene!AB17)</f>
        <v/>
      </c>
      <c r="AB13" t="str">
        <f>IF(Ocene!AC17=0,"",Ocene!AC17)</f>
        <v/>
      </c>
      <c r="AC13" t="str">
        <f>IF(Ocene!AD17=0,"",Ocene!AD17)</f>
        <v/>
      </c>
      <c r="AD13" t="str">
        <f>IF(Ocene!AE17=0,"",Ocene!AE17)</f>
        <v/>
      </c>
      <c r="AE13" t="str">
        <f>IF(Ocene!AF17=0,"",Ocene!AF17)</f>
        <v/>
      </c>
      <c r="AF13" t="str">
        <f>IF(Ocene!AG17=0,"",Ocene!AG17)</f>
        <v/>
      </c>
      <c r="AG13" t="str">
        <f>IF(Ocene!AH17=0,"",Ocene!AH17)</f>
        <v/>
      </c>
      <c r="AH13" t="str">
        <f t="shared" si="0"/>
        <v xml:space="preserve">  </v>
      </c>
      <c r="AI13" t="str">
        <f t="shared" si="1"/>
        <v/>
      </c>
    </row>
    <row r="14" spans="1:35" x14ac:dyDescent="0.25">
      <c r="A14" t="str">
        <f>IF(Ocene!B18=0,"",Ocene!B18)</f>
        <v/>
      </c>
      <c r="B14" t="str">
        <f>IF(Ocene!C18=0,"",Ocene!C18)</f>
        <v/>
      </c>
      <c r="C14" t="str">
        <f>IF(Ocene!D18=0,"",Ocene!D18)</f>
        <v/>
      </c>
      <c r="D14" t="str">
        <f>IF(Ocene!E18=0,"",Ocene!E18)</f>
        <v/>
      </c>
      <c r="E14" t="str">
        <f>IF(Ocene!F18=0,"",Ocene!F18)</f>
        <v/>
      </c>
      <c r="F14" t="str">
        <f>IF(Ocene!G18=0,"",Ocene!G18)</f>
        <v/>
      </c>
      <c r="G14" t="str">
        <f>IF(Ocene!H18=0,"",Ocene!H18)</f>
        <v/>
      </c>
      <c r="H14" t="str">
        <f>IF(Ocene!I18=0,"",Ocene!I18)</f>
        <v/>
      </c>
      <c r="I14" t="str">
        <f>IF(Ocene!J18=0,"",Ocene!J18)</f>
        <v/>
      </c>
      <c r="J14" t="str">
        <f>IF(Ocene!K18=0,"",Ocene!K18)</f>
        <v/>
      </c>
      <c r="K14" t="str">
        <f>IF(Ocene!L18=0,"",Ocene!L18)</f>
        <v/>
      </c>
      <c r="L14" t="str">
        <f>IF(Ocene!M18=0,"",Ocene!M18)</f>
        <v/>
      </c>
      <c r="M14" t="str">
        <f>IF(Ocene!N18=0,"",Ocene!N18)</f>
        <v/>
      </c>
      <c r="N14" t="str">
        <f>IF(Ocene!O18=0,"",Ocene!O18)</f>
        <v/>
      </c>
      <c r="O14" t="str">
        <f>IF(Ocene!P18=0,"",Ocene!P18)</f>
        <v/>
      </c>
      <c r="P14" t="str">
        <f>IF(Ocene!Q18=0,"",Ocene!Q18)</f>
        <v/>
      </c>
      <c r="Q14" t="str">
        <f>IF(Ocene!R18=0,"",Ocene!R18)</f>
        <v/>
      </c>
      <c r="R14" t="str">
        <f>IF(Ocene!S18=0,"",Ocene!S18)</f>
        <v/>
      </c>
      <c r="S14" t="str">
        <f>IF(Ocene!T18=0,"",Ocene!T18)</f>
        <v/>
      </c>
      <c r="T14" t="str">
        <f>IF(Ocene!U18=0,"",Ocene!U18)</f>
        <v/>
      </c>
      <c r="U14" t="str">
        <f>IF(Ocene!V18=0,"",Ocene!V18)</f>
        <v/>
      </c>
      <c r="V14" t="str">
        <f>IF(Ocene!W18=0,"",Ocene!W18)</f>
        <v/>
      </c>
      <c r="W14" t="str">
        <f>IF(Ocene!X18=0,"",Ocene!X18)</f>
        <v/>
      </c>
      <c r="X14" t="str">
        <f>IF(Ocene!Y18=0,"",Ocene!Y18)</f>
        <v/>
      </c>
      <c r="Y14" t="str">
        <f>IF(Ocene!Z18=0,"",Ocene!Z18)</f>
        <v/>
      </c>
      <c r="Z14" t="str">
        <f>IF(Ocene!AA18=0,"",Ocene!AA18)</f>
        <v/>
      </c>
      <c r="AA14" t="str">
        <f>IF(Ocene!AB18=0,"",Ocene!AB18)</f>
        <v/>
      </c>
      <c r="AB14" t="str">
        <f>IF(Ocene!AC18=0,"",Ocene!AC18)</f>
        <v/>
      </c>
      <c r="AC14" t="str">
        <f>IF(Ocene!AD18=0,"",Ocene!AD18)</f>
        <v/>
      </c>
      <c r="AD14" t="str">
        <f>IF(Ocene!AE18=0,"",Ocene!AE18)</f>
        <v/>
      </c>
      <c r="AE14" t="str">
        <f>IF(Ocene!AF18=0,"",Ocene!AF18)</f>
        <v/>
      </c>
      <c r="AF14" t="str">
        <f>IF(Ocene!AG18=0,"",Ocene!AG18)</f>
        <v/>
      </c>
      <c r="AG14" t="str">
        <f>IF(Ocene!AH18=0,"",Ocene!AH18)</f>
        <v/>
      </c>
      <c r="AH14" t="str">
        <f t="shared" si="0"/>
        <v xml:space="preserve">  </v>
      </c>
      <c r="AI14" t="str">
        <f t="shared" si="1"/>
        <v/>
      </c>
    </row>
    <row r="15" spans="1:35" x14ac:dyDescent="0.25">
      <c r="A15" t="str">
        <f>IF(Ocene!B19=0,"",Ocene!B19)</f>
        <v/>
      </c>
      <c r="B15" t="str">
        <f>IF(Ocene!C19=0,"",Ocene!C19)</f>
        <v/>
      </c>
      <c r="C15" t="str">
        <f>IF(Ocene!D19=0,"",Ocene!D19)</f>
        <v/>
      </c>
      <c r="D15" t="str">
        <f>IF(Ocene!E19=0,"",Ocene!E19)</f>
        <v/>
      </c>
      <c r="E15" t="str">
        <f>IF(Ocene!F19=0,"",Ocene!F19)</f>
        <v/>
      </c>
      <c r="F15" t="str">
        <f>IF(Ocene!G19=0,"",Ocene!G19)</f>
        <v/>
      </c>
      <c r="G15" t="str">
        <f>IF(Ocene!H19=0,"",Ocene!H19)</f>
        <v/>
      </c>
      <c r="H15" t="str">
        <f>IF(Ocene!I19=0,"",Ocene!I19)</f>
        <v/>
      </c>
      <c r="I15" t="str">
        <f>IF(Ocene!J19=0,"",Ocene!J19)</f>
        <v/>
      </c>
      <c r="J15" t="str">
        <f>IF(Ocene!K19=0,"",Ocene!K19)</f>
        <v/>
      </c>
      <c r="K15" t="str">
        <f>IF(Ocene!L19=0,"",Ocene!L19)</f>
        <v/>
      </c>
      <c r="L15" t="str">
        <f>IF(Ocene!M19=0,"",Ocene!M19)</f>
        <v/>
      </c>
      <c r="M15" t="str">
        <f>IF(Ocene!N19=0,"",Ocene!N19)</f>
        <v/>
      </c>
      <c r="N15" t="str">
        <f>IF(Ocene!O19=0,"",Ocene!O19)</f>
        <v/>
      </c>
      <c r="O15" t="str">
        <f>IF(Ocene!P19=0,"",Ocene!P19)</f>
        <v/>
      </c>
      <c r="P15" t="str">
        <f>IF(Ocene!Q19=0,"",Ocene!Q19)</f>
        <v/>
      </c>
      <c r="Q15" t="str">
        <f>IF(Ocene!R19=0,"",Ocene!R19)</f>
        <v/>
      </c>
      <c r="R15" t="str">
        <f>IF(Ocene!S19=0,"",Ocene!S19)</f>
        <v/>
      </c>
      <c r="S15" t="str">
        <f>IF(Ocene!T19=0,"",Ocene!T19)</f>
        <v/>
      </c>
      <c r="T15" t="str">
        <f>IF(Ocene!U19=0,"",Ocene!U19)</f>
        <v/>
      </c>
      <c r="U15" t="str">
        <f>IF(Ocene!V19=0,"",Ocene!V19)</f>
        <v/>
      </c>
      <c r="V15" t="str">
        <f>IF(Ocene!W19=0,"",Ocene!W19)</f>
        <v/>
      </c>
      <c r="W15" t="str">
        <f>IF(Ocene!X19=0,"",Ocene!X19)</f>
        <v/>
      </c>
      <c r="X15" t="str">
        <f>IF(Ocene!Y19=0,"",Ocene!Y19)</f>
        <v/>
      </c>
      <c r="Y15" t="str">
        <f>IF(Ocene!Z19=0,"",Ocene!Z19)</f>
        <v/>
      </c>
      <c r="Z15" t="str">
        <f>IF(Ocene!AA19=0,"",Ocene!AA19)</f>
        <v/>
      </c>
      <c r="AA15" t="str">
        <f>IF(Ocene!AB19=0,"",Ocene!AB19)</f>
        <v/>
      </c>
      <c r="AB15" t="str">
        <f>IF(Ocene!AC19=0,"",Ocene!AC19)</f>
        <v/>
      </c>
      <c r="AC15" t="str">
        <f>IF(Ocene!AD19=0,"",Ocene!AD19)</f>
        <v/>
      </c>
      <c r="AD15" t="str">
        <f>IF(Ocene!AE19=0,"",Ocene!AE19)</f>
        <v/>
      </c>
      <c r="AE15" t="str">
        <f>IF(Ocene!AF19=0,"",Ocene!AF19)</f>
        <v/>
      </c>
      <c r="AF15" t="str">
        <f>IF(Ocene!AG19=0,"",Ocene!AG19)</f>
        <v/>
      </c>
      <c r="AG15" t="str">
        <f>IF(Ocene!AH19=0,"",Ocene!AH19)</f>
        <v/>
      </c>
      <c r="AH15" t="str">
        <f t="shared" si="0"/>
        <v xml:space="preserve">  </v>
      </c>
      <c r="AI15" t="str">
        <f t="shared" si="1"/>
        <v/>
      </c>
    </row>
    <row r="16" spans="1:35" x14ac:dyDescent="0.25">
      <c r="A16" t="str">
        <f>IF(Ocene!B20=0,"",Ocene!B20)</f>
        <v/>
      </c>
      <c r="B16" t="str">
        <f>IF(Ocene!C20=0,"",Ocene!C20)</f>
        <v/>
      </c>
      <c r="C16" t="str">
        <f>IF(Ocene!D20=0,"",Ocene!D20)</f>
        <v/>
      </c>
      <c r="D16" t="str">
        <f>IF(Ocene!E20=0,"",Ocene!E20)</f>
        <v/>
      </c>
      <c r="E16" t="str">
        <f>IF(Ocene!F20=0,"",Ocene!F20)</f>
        <v/>
      </c>
      <c r="F16" t="str">
        <f>IF(Ocene!G20=0,"",Ocene!G20)</f>
        <v/>
      </c>
      <c r="G16" t="str">
        <f>IF(Ocene!H20=0,"",Ocene!H20)</f>
        <v/>
      </c>
      <c r="H16" t="str">
        <f>IF(Ocene!I20=0,"",Ocene!I20)</f>
        <v/>
      </c>
      <c r="I16" t="str">
        <f>IF(Ocene!J20=0,"",Ocene!J20)</f>
        <v/>
      </c>
      <c r="J16" t="str">
        <f>IF(Ocene!K20=0,"",Ocene!K20)</f>
        <v/>
      </c>
      <c r="K16" t="str">
        <f>IF(Ocene!L20=0,"",Ocene!L20)</f>
        <v/>
      </c>
      <c r="L16" t="str">
        <f>IF(Ocene!M20=0,"",Ocene!M20)</f>
        <v/>
      </c>
      <c r="M16" t="str">
        <f>IF(Ocene!N20=0,"",Ocene!N20)</f>
        <v/>
      </c>
      <c r="N16" t="str">
        <f>IF(Ocene!O20=0,"",Ocene!O20)</f>
        <v/>
      </c>
      <c r="O16" t="str">
        <f>IF(Ocene!P20=0,"",Ocene!P20)</f>
        <v/>
      </c>
      <c r="P16" t="str">
        <f>IF(Ocene!Q20=0,"",Ocene!Q20)</f>
        <v/>
      </c>
      <c r="Q16" t="str">
        <f>IF(Ocene!R20=0,"",Ocene!R20)</f>
        <v/>
      </c>
      <c r="R16" t="str">
        <f>IF(Ocene!S20=0,"",Ocene!S20)</f>
        <v/>
      </c>
      <c r="S16" t="str">
        <f>IF(Ocene!T20=0,"",Ocene!T20)</f>
        <v/>
      </c>
      <c r="T16" t="str">
        <f>IF(Ocene!U20=0,"",Ocene!U20)</f>
        <v/>
      </c>
      <c r="U16" t="str">
        <f>IF(Ocene!V20=0,"",Ocene!V20)</f>
        <v/>
      </c>
      <c r="V16" t="str">
        <f>IF(Ocene!W20=0,"",Ocene!W20)</f>
        <v/>
      </c>
      <c r="W16" t="str">
        <f>IF(Ocene!X20=0,"",Ocene!X20)</f>
        <v/>
      </c>
      <c r="X16" t="str">
        <f>IF(Ocene!Y20=0,"",Ocene!Y20)</f>
        <v/>
      </c>
      <c r="Y16" t="str">
        <f>IF(Ocene!Z20=0,"",Ocene!Z20)</f>
        <v/>
      </c>
      <c r="Z16" t="str">
        <f>IF(Ocene!AA20=0,"",Ocene!AA20)</f>
        <v/>
      </c>
      <c r="AA16" t="str">
        <f>IF(Ocene!AB20=0,"",Ocene!AB20)</f>
        <v/>
      </c>
      <c r="AB16" t="str">
        <f>IF(Ocene!AC20=0,"",Ocene!AC20)</f>
        <v/>
      </c>
      <c r="AC16" t="str">
        <f>IF(Ocene!AD20=0,"",Ocene!AD20)</f>
        <v/>
      </c>
      <c r="AD16" t="str">
        <f>IF(Ocene!AE20=0,"",Ocene!AE20)</f>
        <v/>
      </c>
      <c r="AE16" t="str">
        <f>IF(Ocene!AF20=0,"",Ocene!AF20)</f>
        <v/>
      </c>
      <c r="AF16" t="str">
        <f>IF(Ocene!AG20=0,"",Ocene!AG20)</f>
        <v/>
      </c>
      <c r="AG16" t="str">
        <f>IF(Ocene!AH20=0,"",Ocene!AH20)</f>
        <v/>
      </c>
      <c r="AH16" t="str">
        <f t="shared" si="0"/>
        <v xml:space="preserve">  </v>
      </c>
      <c r="AI16" t="str">
        <f t="shared" si="1"/>
        <v/>
      </c>
    </row>
    <row r="17" spans="1:35" x14ac:dyDescent="0.25">
      <c r="A17" t="str">
        <f>IF(Ocene!B21=0,"",Ocene!B21)</f>
        <v/>
      </c>
      <c r="B17" t="str">
        <f>IF(Ocene!C21=0,"",Ocene!C21)</f>
        <v/>
      </c>
      <c r="C17" t="str">
        <f>IF(Ocene!D21=0,"",Ocene!D21)</f>
        <v/>
      </c>
      <c r="D17" t="str">
        <f>IF(Ocene!E21=0,"",Ocene!E21)</f>
        <v/>
      </c>
      <c r="E17" t="str">
        <f>IF(Ocene!F21=0,"",Ocene!F21)</f>
        <v/>
      </c>
      <c r="F17" t="str">
        <f>IF(Ocene!G21=0,"",Ocene!G21)</f>
        <v/>
      </c>
      <c r="G17" t="str">
        <f>IF(Ocene!H21=0,"",Ocene!H21)</f>
        <v/>
      </c>
      <c r="H17" t="str">
        <f>IF(Ocene!I21=0,"",Ocene!I21)</f>
        <v/>
      </c>
      <c r="I17" t="str">
        <f>IF(Ocene!J21=0,"",Ocene!J21)</f>
        <v/>
      </c>
      <c r="J17" t="str">
        <f>IF(Ocene!K21=0,"",Ocene!K21)</f>
        <v/>
      </c>
      <c r="K17" t="str">
        <f>IF(Ocene!L21=0,"",Ocene!L21)</f>
        <v/>
      </c>
      <c r="L17" t="str">
        <f>IF(Ocene!M21=0,"",Ocene!M21)</f>
        <v/>
      </c>
      <c r="M17" t="str">
        <f>IF(Ocene!N21=0,"",Ocene!N21)</f>
        <v/>
      </c>
      <c r="N17" t="str">
        <f>IF(Ocene!O21=0,"",Ocene!O21)</f>
        <v/>
      </c>
      <c r="O17" t="str">
        <f>IF(Ocene!P21=0,"",Ocene!P21)</f>
        <v/>
      </c>
      <c r="P17" t="str">
        <f>IF(Ocene!Q21=0,"",Ocene!Q21)</f>
        <v/>
      </c>
      <c r="Q17" t="str">
        <f>IF(Ocene!R21=0,"",Ocene!R21)</f>
        <v/>
      </c>
      <c r="R17" t="str">
        <f>IF(Ocene!S21=0,"",Ocene!S21)</f>
        <v/>
      </c>
      <c r="S17" t="str">
        <f>IF(Ocene!T21=0,"",Ocene!T21)</f>
        <v/>
      </c>
      <c r="T17" t="str">
        <f>IF(Ocene!U21=0,"",Ocene!U21)</f>
        <v/>
      </c>
      <c r="U17" t="str">
        <f>IF(Ocene!V21=0,"",Ocene!V21)</f>
        <v/>
      </c>
      <c r="V17" t="str">
        <f>IF(Ocene!W21=0,"",Ocene!W21)</f>
        <v/>
      </c>
      <c r="W17" t="str">
        <f>IF(Ocene!X21=0,"",Ocene!X21)</f>
        <v/>
      </c>
      <c r="X17" t="str">
        <f>IF(Ocene!Y21=0,"",Ocene!Y21)</f>
        <v/>
      </c>
      <c r="Y17" t="str">
        <f>IF(Ocene!Z21=0,"",Ocene!Z21)</f>
        <v/>
      </c>
      <c r="Z17" t="str">
        <f>IF(Ocene!AA21=0,"",Ocene!AA21)</f>
        <v/>
      </c>
      <c r="AA17" t="str">
        <f>IF(Ocene!AB21=0,"",Ocene!AB21)</f>
        <v/>
      </c>
      <c r="AB17" t="str">
        <f>IF(Ocene!AC21=0,"",Ocene!AC21)</f>
        <v/>
      </c>
      <c r="AC17" t="str">
        <f>IF(Ocene!AD21=0,"",Ocene!AD21)</f>
        <v/>
      </c>
      <c r="AD17" t="str">
        <f>IF(Ocene!AE21=0,"",Ocene!AE21)</f>
        <v/>
      </c>
      <c r="AE17" t="str">
        <f>IF(Ocene!AF21=0,"",Ocene!AF21)</f>
        <v/>
      </c>
      <c r="AF17" t="str">
        <f>IF(Ocene!AG21=0,"",Ocene!AG21)</f>
        <v/>
      </c>
      <c r="AG17" t="str">
        <f>IF(Ocene!AH21=0,"",Ocene!AH21)</f>
        <v/>
      </c>
      <c r="AH17" t="str">
        <f t="shared" si="0"/>
        <v xml:space="preserve">  </v>
      </c>
      <c r="AI17" t="str">
        <f t="shared" si="1"/>
        <v/>
      </c>
    </row>
    <row r="18" spans="1:35" x14ac:dyDescent="0.25">
      <c r="A18" t="str">
        <f>IF(Ocene!B22=0,"",Ocene!B22)</f>
        <v/>
      </c>
      <c r="B18" t="str">
        <f>IF(Ocene!C22=0,"",Ocene!C22)</f>
        <v/>
      </c>
      <c r="C18" t="str">
        <f>IF(Ocene!D22=0,"",Ocene!D22)</f>
        <v/>
      </c>
      <c r="D18" t="str">
        <f>IF(Ocene!E22=0,"",Ocene!E22)</f>
        <v/>
      </c>
      <c r="E18" t="str">
        <f>IF(Ocene!F22=0,"",Ocene!F22)</f>
        <v/>
      </c>
      <c r="F18" t="str">
        <f>IF(Ocene!G22=0,"",Ocene!G22)</f>
        <v/>
      </c>
      <c r="G18" t="str">
        <f>IF(Ocene!H22=0,"",Ocene!H22)</f>
        <v/>
      </c>
      <c r="H18" t="str">
        <f>IF(Ocene!I22=0,"",Ocene!I22)</f>
        <v/>
      </c>
      <c r="I18" t="str">
        <f>IF(Ocene!J22=0,"",Ocene!J22)</f>
        <v/>
      </c>
      <c r="J18" t="str">
        <f>IF(Ocene!K22=0,"",Ocene!K22)</f>
        <v/>
      </c>
      <c r="K18" t="str">
        <f>IF(Ocene!L22=0,"",Ocene!L22)</f>
        <v/>
      </c>
      <c r="L18" t="str">
        <f>IF(Ocene!M22=0,"",Ocene!M22)</f>
        <v/>
      </c>
      <c r="M18" t="str">
        <f>IF(Ocene!N22=0,"",Ocene!N22)</f>
        <v/>
      </c>
      <c r="N18" t="str">
        <f>IF(Ocene!O22=0,"",Ocene!O22)</f>
        <v/>
      </c>
      <c r="O18" t="str">
        <f>IF(Ocene!P22=0,"",Ocene!P22)</f>
        <v/>
      </c>
      <c r="P18" t="str">
        <f>IF(Ocene!Q22=0,"",Ocene!Q22)</f>
        <v/>
      </c>
      <c r="Q18" t="str">
        <f>IF(Ocene!R22=0,"",Ocene!R22)</f>
        <v/>
      </c>
      <c r="R18" t="str">
        <f>IF(Ocene!S22=0,"",Ocene!S22)</f>
        <v/>
      </c>
      <c r="S18" t="str">
        <f>IF(Ocene!T22=0,"",Ocene!T22)</f>
        <v/>
      </c>
      <c r="T18" t="str">
        <f>IF(Ocene!U22=0,"",Ocene!U22)</f>
        <v/>
      </c>
      <c r="U18" t="str">
        <f>IF(Ocene!V22=0,"",Ocene!V22)</f>
        <v/>
      </c>
      <c r="V18" t="str">
        <f>IF(Ocene!W22=0,"",Ocene!W22)</f>
        <v/>
      </c>
      <c r="W18" t="str">
        <f>IF(Ocene!X22=0,"",Ocene!X22)</f>
        <v/>
      </c>
      <c r="X18" t="str">
        <f>IF(Ocene!Y22=0,"",Ocene!Y22)</f>
        <v/>
      </c>
      <c r="Y18" t="str">
        <f>IF(Ocene!Z22=0,"",Ocene!Z22)</f>
        <v/>
      </c>
      <c r="Z18" t="str">
        <f>IF(Ocene!AA22=0,"",Ocene!AA22)</f>
        <v/>
      </c>
      <c r="AA18" t="str">
        <f>IF(Ocene!AB22=0,"",Ocene!AB22)</f>
        <v/>
      </c>
      <c r="AB18" t="str">
        <f>IF(Ocene!AC22=0,"",Ocene!AC22)</f>
        <v/>
      </c>
      <c r="AC18" t="str">
        <f>IF(Ocene!AD22=0,"",Ocene!AD22)</f>
        <v/>
      </c>
      <c r="AD18" t="str">
        <f>IF(Ocene!AE22=0,"",Ocene!AE22)</f>
        <v/>
      </c>
      <c r="AE18" t="str">
        <f>IF(Ocene!AF22=0,"",Ocene!AF22)</f>
        <v/>
      </c>
      <c r="AF18" t="str">
        <f>IF(Ocene!AG22=0,"",Ocene!AG22)</f>
        <v/>
      </c>
      <c r="AG18" t="str">
        <f>IF(Ocene!AH22=0,"",Ocene!AH22)</f>
        <v/>
      </c>
      <c r="AH18" t="str">
        <f t="shared" si="0"/>
        <v xml:space="preserve">  </v>
      </c>
      <c r="AI18" t="str">
        <f t="shared" si="1"/>
        <v/>
      </c>
    </row>
    <row r="19" spans="1:35" x14ac:dyDescent="0.25">
      <c r="A19" t="str">
        <f>IF(Ocene!B23=0,"",Ocene!B23)</f>
        <v/>
      </c>
      <c r="B19" t="str">
        <f>IF(Ocene!C23=0,"",Ocene!C23)</f>
        <v/>
      </c>
      <c r="C19" t="str">
        <f>IF(Ocene!D23=0,"",Ocene!D23)</f>
        <v/>
      </c>
      <c r="D19" t="str">
        <f>IF(Ocene!E23=0,"",Ocene!E23)</f>
        <v/>
      </c>
      <c r="E19" t="str">
        <f>IF(Ocene!F23=0,"",Ocene!F23)</f>
        <v/>
      </c>
      <c r="F19" t="str">
        <f>IF(Ocene!G23=0,"",Ocene!G23)</f>
        <v/>
      </c>
      <c r="G19" t="str">
        <f>IF(Ocene!H23=0,"",Ocene!H23)</f>
        <v/>
      </c>
      <c r="H19" t="str">
        <f>IF(Ocene!I23=0,"",Ocene!I23)</f>
        <v/>
      </c>
      <c r="I19" t="str">
        <f>IF(Ocene!J23=0,"",Ocene!J23)</f>
        <v/>
      </c>
      <c r="J19" t="str">
        <f>IF(Ocene!K23=0,"",Ocene!K23)</f>
        <v/>
      </c>
      <c r="K19" t="str">
        <f>IF(Ocene!L23=0,"",Ocene!L23)</f>
        <v/>
      </c>
      <c r="L19" t="str">
        <f>IF(Ocene!M23=0,"",Ocene!M23)</f>
        <v/>
      </c>
      <c r="M19" t="str">
        <f>IF(Ocene!N23=0,"",Ocene!N23)</f>
        <v/>
      </c>
      <c r="N19" t="str">
        <f>IF(Ocene!O23=0,"",Ocene!O23)</f>
        <v/>
      </c>
      <c r="O19" t="str">
        <f>IF(Ocene!P23=0,"",Ocene!P23)</f>
        <v/>
      </c>
      <c r="P19" t="str">
        <f>IF(Ocene!Q23=0,"",Ocene!Q23)</f>
        <v/>
      </c>
      <c r="Q19" t="str">
        <f>IF(Ocene!R23=0,"",Ocene!R23)</f>
        <v/>
      </c>
      <c r="R19" t="str">
        <f>IF(Ocene!S23=0,"",Ocene!S23)</f>
        <v/>
      </c>
      <c r="S19" t="str">
        <f>IF(Ocene!T23=0,"",Ocene!T23)</f>
        <v/>
      </c>
      <c r="T19" t="str">
        <f>IF(Ocene!U23=0,"",Ocene!U23)</f>
        <v/>
      </c>
      <c r="U19" t="str">
        <f>IF(Ocene!V23=0,"",Ocene!V23)</f>
        <v/>
      </c>
      <c r="V19" t="str">
        <f>IF(Ocene!W23=0,"",Ocene!W23)</f>
        <v/>
      </c>
      <c r="W19" t="str">
        <f>IF(Ocene!X23=0,"",Ocene!X23)</f>
        <v/>
      </c>
      <c r="X19" t="str">
        <f>IF(Ocene!Y23=0,"",Ocene!Y23)</f>
        <v/>
      </c>
      <c r="Y19" t="str">
        <f>IF(Ocene!Z23=0,"",Ocene!Z23)</f>
        <v/>
      </c>
      <c r="Z19" t="str">
        <f>IF(Ocene!AA23=0,"",Ocene!AA23)</f>
        <v/>
      </c>
      <c r="AA19" t="str">
        <f>IF(Ocene!AB23=0,"",Ocene!AB23)</f>
        <v/>
      </c>
      <c r="AB19" t="str">
        <f>IF(Ocene!AC23=0,"",Ocene!AC23)</f>
        <v/>
      </c>
      <c r="AC19" t="str">
        <f>IF(Ocene!AD23=0,"",Ocene!AD23)</f>
        <v/>
      </c>
      <c r="AD19" t="str">
        <f>IF(Ocene!AE23=0,"",Ocene!AE23)</f>
        <v/>
      </c>
      <c r="AE19" t="str">
        <f>IF(Ocene!AF23=0,"",Ocene!AF23)</f>
        <v/>
      </c>
      <c r="AF19" t="str">
        <f>IF(Ocene!AG23=0,"",Ocene!AG23)</f>
        <v/>
      </c>
      <c r="AG19" t="str">
        <f>IF(Ocene!AH23=0,"",Ocene!AH23)</f>
        <v/>
      </c>
      <c r="AH19" t="str">
        <f t="shared" si="0"/>
        <v xml:space="preserve">  </v>
      </c>
      <c r="AI19" t="str">
        <f t="shared" si="1"/>
        <v/>
      </c>
    </row>
    <row r="20" spans="1:35" x14ac:dyDescent="0.25">
      <c r="A20" t="str">
        <f>IF(Ocene!B24=0,"",Ocene!B24)</f>
        <v/>
      </c>
      <c r="B20" t="str">
        <f>IF(Ocene!C24=0,"",Ocene!C24)</f>
        <v/>
      </c>
      <c r="C20" t="str">
        <f>IF(Ocene!D24=0,"",Ocene!D24)</f>
        <v/>
      </c>
      <c r="D20" t="str">
        <f>IF(Ocene!E24=0,"",Ocene!E24)</f>
        <v/>
      </c>
      <c r="E20" t="str">
        <f>IF(Ocene!F24=0,"",Ocene!F24)</f>
        <v/>
      </c>
      <c r="F20" t="str">
        <f>IF(Ocene!G24=0,"",Ocene!G24)</f>
        <v/>
      </c>
      <c r="G20" t="str">
        <f>IF(Ocene!H24=0,"",Ocene!H24)</f>
        <v/>
      </c>
      <c r="H20" t="str">
        <f>IF(Ocene!I24=0,"",Ocene!I24)</f>
        <v/>
      </c>
      <c r="I20" t="str">
        <f>IF(Ocene!J24=0,"",Ocene!J24)</f>
        <v/>
      </c>
      <c r="J20" t="str">
        <f>IF(Ocene!K24=0,"",Ocene!K24)</f>
        <v/>
      </c>
      <c r="K20" t="str">
        <f>IF(Ocene!L24=0,"",Ocene!L24)</f>
        <v/>
      </c>
      <c r="L20" t="str">
        <f>IF(Ocene!M24=0,"",Ocene!M24)</f>
        <v/>
      </c>
      <c r="M20" t="str">
        <f>IF(Ocene!N24=0,"",Ocene!N24)</f>
        <v/>
      </c>
      <c r="N20" t="str">
        <f>IF(Ocene!O24=0,"",Ocene!O24)</f>
        <v/>
      </c>
      <c r="O20" t="str">
        <f>IF(Ocene!P24=0,"",Ocene!P24)</f>
        <v/>
      </c>
      <c r="P20" t="str">
        <f>IF(Ocene!Q24=0,"",Ocene!Q24)</f>
        <v/>
      </c>
      <c r="Q20" t="str">
        <f>IF(Ocene!R24=0,"",Ocene!R24)</f>
        <v/>
      </c>
      <c r="R20" t="str">
        <f>IF(Ocene!S24=0,"",Ocene!S24)</f>
        <v/>
      </c>
      <c r="S20" t="str">
        <f>IF(Ocene!T24=0,"",Ocene!T24)</f>
        <v/>
      </c>
      <c r="T20" t="str">
        <f>IF(Ocene!U24=0,"",Ocene!U24)</f>
        <v/>
      </c>
      <c r="U20" t="str">
        <f>IF(Ocene!V24=0,"",Ocene!V24)</f>
        <v/>
      </c>
      <c r="V20" t="str">
        <f>IF(Ocene!W24=0,"",Ocene!W24)</f>
        <v/>
      </c>
      <c r="W20" t="str">
        <f>IF(Ocene!X24=0,"",Ocene!X24)</f>
        <v/>
      </c>
      <c r="X20" t="str">
        <f>IF(Ocene!Y24=0,"",Ocene!Y24)</f>
        <v/>
      </c>
      <c r="Y20" t="str">
        <f>IF(Ocene!Z24=0,"",Ocene!Z24)</f>
        <v/>
      </c>
      <c r="Z20" t="str">
        <f>IF(Ocene!AA24=0,"",Ocene!AA24)</f>
        <v/>
      </c>
      <c r="AA20" t="str">
        <f>IF(Ocene!AB24=0,"",Ocene!AB24)</f>
        <v/>
      </c>
      <c r="AB20" t="str">
        <f>IF(Ocene!AC24=0,"",Ocene!AC24)</f>
        <v/>
      </c>
      <c r="AC20" t="str">
        <f>IF(Ocene!AD24=0,"",Ocene!AD24)</f>
        <v/>
      </c>
      <c r="AD20" t="str">
        <f>IF(Ocene!AE24=0,"",Ocene!AE24)</f>
        <v/>
      </c>
      <c r="AE20" t="str">
        <f>IF(Ocene!AF24=0,"",Ocene!AF24)</f>
        <v/>
      </c>
      <c r="AF20" t="str">
        <f>IF(Ocene!AG24=0,"",Ocene!AG24)</f>
        <v/>
      </c>
      <c r="AG20" t="str">
        <f>IF(Ocene!AH24=0,"",Ocene!AH24)</f>
        <v/>
      </c>
      <c r="AH20" t="str">
        <f t="shared" si="0"/>
        <v xml:space="preserve">  </v>
      </c>
      <c r="AI20" t="str">
        <f t="shared" si="1"/>
        <v/>
      </c>
    </row>
    <row r="21" spans="1:35" x14ac:dyDescent="0.25">
      <c r="A21" t="str">
        <f>IF(Ocene!B25=0,"",Ocene!B25)</f>
        <v/>
      </c>
      <c r="B21" t="str">
        <f>IF(Ocene!C25=0,"",Ocene!C25)</f>
        <v/>
      </c>
      <c r="C21" t="str">
        <f>IF(Ocene!D25=0,"",Ocene!D25)</f>
        <v/>
      </c>
      <c r="D21" t="str">
        <f>IF(Ocene!E25=0,"",Ocene!E25)</f>
        <v/>
      </c>
      <c r="E21" t="str">
        <f>IF(Ocene!F25=0,"",Ocene!F25)</f>
        <v/>
      </c>
      <c r="F21" t="str">
        <f>IF(Ocene!G25=0,"",Ocene!G25)</f>
        <v/>
      </c>
      <c r="G21" t="str">
        <f>IF(Ocene!H25=0,"",Ocene!H25)</f>
        <v/>
      </c>
      <c r="H21" t="str">
        <f>IF(Ocene!I25=0,"",Ocene!I25)</f>
        <v/>
      </c>
      <c r="I21" t="str">
        <f>IF(Ocene!J25=0,"",Ocene!J25)</f>
        <v/>
      </c>
      <c r="J21" t="str">
        <f>IF(Ocene!K25=0,"",Ocene!K25)</f>
        <v/>
      </c>
      <c r="K21" t="str">
        <f>IF(Ocene!L25=0,"",Ocene!L25)</f>
        <v/>
      </c>
      <c r="L21" t="str">
        <f>IF(Ocene!M25=0,"",Ocene!M25)</f>
        <v/>
      </c>
      <c r="M21" t="str">
        <f>IF(Ocene!N25=0,"",Ocene!N25)</f>
        <v/>
      </c>
      <c r="N21" t="str">
        <f>IF(Ocene!O25=0,"",Ocene!O25)</f>
        <v/>
      </c>
      <c r="O21" t="str">
        <f>IF(Ocene!P25=0,"",Ocene!P25)</f>
        <v/>
      </c>
      <c r="P21" t="str">
        <f>IF(Ocene!Q25=0,"",Ocene!Q25)</f>
        <v/>
      </c>
      <c r="Q21" t="str">
        <f>IF(Ocene!R25=0,"",Ocene!R25)</f>
        <v/>
      </c>
      <c r="R21" t="str">
        <f>IF(Ocene!S25=0,"",Ocene!S25)</f>
        <v/>
      </c>
      <c r="S21" t="str">
        <f>IF(Ocene!T25=0,"",Ocene!T25)</f>
        <v/>
      </c>
      <c r="T21" t="str">
        <f>IF(Ocene!U25=0,"",Ocene!U25)</f>
        <v/>
      </c>
      <c r="U21" t="str">
        <f>IF(Ocene!V25=0,"",Ocene!V25)</f>
        <v/>
      </c>
      <c r="V21" t="str">
        <f>IF(Ocene!W25=0,"",Ocene!W25)</f>
        <v/>
      </c>
      <c r="W21" t="str">
        <f>IF(Ocene!X25=0,"",Ocene!X25)</f>
        <v/>
      </c>
      <c r="X21" t="str">
        <f>IF(Ocene!Y25=0,"",Ocene!Y25)</f>
        <v/>
      </c>
      <c r="Y21" t="str">
        <f>IF(Ocene!Z25=0,"",Ocene!Z25)</f>
        <v/>
      </c>
      <c r="Z21" t="str">
        <f>IF(Ocene!AA25=0,"",Ocene!AA25)</f>
        <v/>
      </c>
      <c r="AA21" t="str">
        <f>IF(Ocene!AB25=0,"",Ocene!AB25)</f>
        <v/>
      </c>
      <c r="AB21" t="str">
        <f>IF(Ocene!AC25=0,"",Ocene!AC25)</f>
        <v/>
      </c>
      <c r="AC21" t="str">
        <f>IF(Ocene!AD25=0,"",Ocene!AD25)</f>
        <v/>
      </c>
      <c r="AD21" t="str">
        <f>IF(Ocene!AE25=0,"",Ocene!AE25)</f>
        <v/>
      </c>
      <c r="AE21" t="str">
        <f>IF(Ocene!AF25=0,"",Ocene!AF25)</f>
        <v/>
      </c>
      <c r="AF21" t="str">
        <f>IF(Ocene!AG25=0,"",Ocene!AG25)</f>
        <v/>
      </c>
      <c r="AG21" t="str">
        <f>IF(Ocene!AH25=0,"",Ocene!AH25)</f>
        <v/>
      </c>
      <c r="AH21" t="str">
        <f t="shared" si="0"/>
        <v xml:space="preserve">  </v>
      </c>
      <c r="AI21" t="str">
        <f t="shared" si="1"/>
        <v/>
      </c>
    </row>
    <row r="22" spans="1:35" x14ac:dyDescent="0.25">
      <c r="A22" t="str">
        <f>IF(Ocene!B26=0,"",Ocene!B26)</f>
        <v/>
      </c>
      <c r="B22" t="str">
        <f>IF(Ocene!C26=0,"",Ocene!C26)</f>
        <v/>
      </c>
      <c r="C22" t="str">
        <f>IF(Ocene!D26=0,"",Ocene!D26)</f>
        <v/>
      </c>
      <c r="D22" t="str">
        <f>IF(Ocene!E26=0,"",Ocene!E26)</f>
        <v/>
      </c>
      <c r="E22" t="str">
        <f>IF(Ocene!F26=0,"",Ocene!F26)</f>
        <v/>
      </c>
      <c r="F22" t="str">
        <f>IF(Ocene!G26=0,"",Ocene!G26)</f>
        <v/>
      </c>
      <c r="G22" t="str">
        <f>IF(Ocene!H26=0,"",Ocene!H26)</f>
        <v/>
      </c>
      <c r="H22" t="str">
        <f>IF(Ocene!I26=0,"",Ocene!I26)</f>
        <v/>
      </c>
      <c r="I22" t="str">
        <f>IF(Ocene!J26=0,"",Ocene!J26)</f>
        <v/>
      </c>
      <c r="J22" t="str">
        <f>IF(Ocene!K26=0,"",Ocene!K26)</f>
        <v/>
      </c>
      <c r="K22" t="str">
        <f>IF(Ocene!L26=0,"",Ocene!L26)</f>
        <v/>
      </c>
      <c r="L22" t="str">
        <f>IF(Ocene!M26=0,"",Ocene!M26)</f>
        <v/>
      </c>
      <c r="M22" t="str">
        <f>IF(Ocene!N26=0,"",Ocene!N26)</f>
        <v/>
      </c>
      <c r="N22" t="str">
        <f>IF(Ocene!O26=0,"",Ocene!O26)</f>
        <v/>
      </c>
      <c r="O22" t="str">
        <f>IF(Ocene!P26=0,"",Ocene!P26)</f>
        <v/>
      </c>
      <c r="P22" t="str">
        <f>IF(Ocene!Q26=0,"",Ocene!Q26)</f>
        <v/>
      </c>
      <c r="Q22" t="str">
        <f>IF(Ocene!R26=0,"",Ocene!R26)</f>
        <v/>
      </c>
      <c r="R22" t="str">
        <f>IF(Ocene!S26=0,"",Ocene!S26)</f>
        <v/>
      </c>
      <c r="S22" t="str">
        <f>IF(Ocene!T26=0,"",Ocene!T26)</f>
        <v/>
      </c>
      <c r="T22" t="str">
        <f>IF(Ocene!U26=0,"",Ocene!U26)</f>
        <v/>
      </c>
      <c r="U22" t="str">
        <f>IF(Ocene!V26=0,"",Ocene!V26)</f>
        <v/>
      </c>
      <c r="V22" t="str">
        <f>IF(Ocene!W26=0,"",Ocene!W26)</f>
        <v/>
      </c>
      <c r="W22" t="str">
        <f>IF(Ocene!X26=0,"",Ocene!X26)</f>
        <v/>
      </c>
      <c r="X22" t="str">
        <f>IF(Ocene!Y26=0,"",Ocene!Y26)</f>
        <v/>
      </c>
      <c r="Y22" t="str">
        <f>IF(Ocene!Z26=0,"",Ocene!Z26)</f>
        <v/>
      </c>
      <c r="Z22" t="str">
        <f>IF(Ocene!AA26=0,"",Ocene!AA26)</f>
        <v/>
      </c>
      <c r="AA22" t="str">
        <f>IF(Ocene!AB26=0,"",Ocene!AB26)</f>
        <v/>
      </c>
      <c r="AB22" t="str">
        <f>IF(Ocene!AC26=0,"",Ocene!AC26)</f>
        <v/>
      </c>
      <c r="AC22" t="str">
        <f>IF(Ocene!AD26=0,"",Ocene!AD26)</f>
        <v/>
      </c>
      <c r="AD22" t="str">
        <f>IF(Ocene!AE26=0,"",Ocene!AE26)</f>
        <v/>
      </c>
      <c r="AE22" t="str">
        <f>IF(Ocene!AF26=0,"",Ocene!AF26)</f>
        <v/>
      </c>
      <c r="AF22" t="str">
        <f>IF(Ocene!AG26=0,"",Ocene!AG26)</f>
        <v/>
      </c>
      <c r="AG22" t="str">
        <f>IF(Ocene!AH26=0,"",Ocene!AH26)</f>
        <v/>
      </c>
      <c r="AH22" t="str">
        <f t="shared" si="0"/>
        <v xml:space="preserve">  </v>
      </c>
      <c r="AI22" t="str">
        <f t="shared" si="1"/>
        <v/>
      </c>
    </row>
    <row r="23" spans="1:35" x14ac:dyDescent="0.25">
      <c r="A23" t="str">
        <f>IF(Ocene!B27=0,"",Ocene!B27)</f>
        <v/>
      </c>
      <c r="B23" t="str">
        <f>IF(Ocene!C27=0,"",Ocene!C27)</f>
        <v/>
      </c>
      <c r="C23" t="str">
        <f>IF(Ocene!D27=0,"",Ocene!D27)</f>
        <v/>
      </c>
      <c r="D23" t="str">
        <f>IF(Ocene!E27=0,"",Ocene!E27)</f>
        <v/>
      </c>
      <c r="E23" t="str">
        <f>IF(Ocene!F27=0,"",Ocene!F27)</f>
        <v/>
      </c>
      <c r="F23" t="str">
        <f>IF(Ocene!G27=0,"",Ocene!G27)</f>
        <v/>
      </c>
      <c r="G23" t="str">
        <f>IF(Ocene!H27=0,"",Ocene!H27)</f>
        <v/>
      </c>
      <c r="H23" t="str">
        <f>IF(Ocene!I27=0,"",Ocene!I27)</f>
        <v/>
      </c>
      <c r="I23" t="str">
        <f>IF(Ocene!J27=0,"",Ocene!J27)</f>
        <v/>
      </c>
      <c r="J23" t="str">
        <f>IF(Ocene!K27=0,"",Ocene!K27)</f>
        <v/>
      </c>
      <c r="K23" t="str">
        <f>IF(Ocene!L27=0,"",Ocene!L27)</f>
        <v/>
      </c>
      <c r="L23" t="str">
        <f>IF(Ocene!M27=0,"",Ocene!M27)</f>
        <v/>
      </c>
      <c r="M23" t="str">
        <f>IF(Ocene!N27=0,"",Ocene!N27)</f>
        <v/>
      </c>
      <c r="N23" t="str">
        <f>IF(Ocene!O27=0,"",Ocene!O27)</f>
        <v/>
      </c>
      <c r="O23" t="str">
        <f>IF(Ocene!P27=0,"",Ocene!P27)</f>
        <v/>
      </c>
      <c r="P23" t="str">
        <f>IF(Ocene!Q27=0,"",Ocene!Q27)</f>
        <v/>
      </c>
      <c r="Q23" t="str">
        <f>IF(Ocene!R27=0,"",Ocene!R27)</f>
        <v/>
      </c>
      <c r="R23" t="str">
        <f>IF(Ocene!S27=0,"",Ocene!S27)</f>
        <v/>
      </c>
      <c r="S23" t="str">
        <f>IF(Ocene!T27=0,"",Ocene!T27)</f>
        <v/>
      </c>
      <c r="T23" t="str">
        <f>IF(Ocene!U27=0,"",Ocene!U27)</f>
        <v/>
      </c>
      <c r="U23" t="str">
        <f>IF(Ocene!V27=0,"",Ocene!V27)</f>
        <v/>
      </c>
      <c r="V23" t="str">
        <f>IF(Ocene!W27=0,"",Ocene!W27)</f>
        <v/>
      </c>
      <c r="W23" t="str">
        <f>IF(Ocene!X27=0,"",Ocene!X27)</f>
        <v/>
      </c>
      <c r="X23" t="str">
        <f>IF(Ocene!Y27=0,"",Ocene!Y27)</f>
        <v/>
      </c>
      <c r="Y23" t="str">
        <f>IF(Ocene!Z27=0,"",Ocene!Z27)</f>
        <v/>
      </c>
      <c r="Z23" t="str">
        <f>IF(Ocene!AA27=0,"",Ocene!AA27)</f>
        <v/>
      </c>
      <c r="AA23" t="str">
        <f>IF(Ocene!AB27=0,"",Ocene!AB27)</f>
        <v/>
      </c>
      <c r="AB23" t="str">
        <f>IF(Ocene!AC27=0,"",Ocene!AC27)</f>
        <v/>
      </c>
      <c r="AC23" t="str">
        <f>IF(Ocene!AD27=0,"",Ocene!AD27)</f>
        <v/>
      </c>
      <c r="AD23" t="str">
        <f>IF(Ocene!AE27=0,"",Ocene!AE27)</f>
        <v/>
      </c>
      <c r="AE23" t="str">
        <f>IF(Ocene!AF27=0,"",Ocene!AF27)</f>
        <v/>
      </c>
      <c r="AF23" t="str">
        <f>IF(Ocene!AG27=0,"",Ocene!AG27)</f>
        <v/>
      </c>
      <c r="AG23" t="str">
        <f>IF(Ocene!AH27=0,"",Ocene!AH27)</f>
        <v/>
      </c>
      <c r="AH23" t="str">
        <f t="shared" si="0"/>
        <v xml:space="preserve">  </v>
      </c>
      <c r="AI23" t="str">
        <f t="shared" si="1"/>
        <v/>
      </c>
    </row>
    <row r="24" spans="1:35" x14ac:dyDescent="0.25">
      <c r="A24" t="str">
        <f>IF(Ocene!B28=0,"",Ocene!B28)</f>
        <v/>
      </c>
      <c r="B24" t="str">
        <f>IF(Ocene!C28=0,"",Ocene!C28)</f>
        <v/>
      </c>
      <c r="C24" t="str">
        <f>IF(Ocene!D28=0,"",Ocene!D28)</f>
        <v/>
      </c>
      <c r="D24" t="str">
        <f>IF(Ocene!E28=0,"",Ocene!E28)</f>
        <v/>
      </c>
      <c r="E24" t="str">
        <f>IF(Ocene!F28=0,"",Ocene!F28)</f>
        <v/>
      </c>
      <c r="F24" t="str">
        <f>IF(Ocene!G28=0,"",Ocene!G28)</f>
        <v/>
      </c>
      <c r="G24" t="str">
        <f>IF(Ocene!H28=0,"",Ocene!H28)</f>
        <v/>
      </c>
      <c r="H24" t="str">
        <f>IF(Ocene!I28=0,"",Ocene!I28)</f>
        <v/>
      </c>
      <c r="I24" t="str">
        <f>IF(Ocene!J28=0,"",Ocene!J28)</f>
        <v/>
      </c>
      <c r="J24" t="str">
        <f>IF(Ocene!K28=0,"",Ocene!K28)</f>
        <v/>
      </c>
      <c r="K24" t="str">
        <f>IF(Ocene!L28=0,"",Ocene!L28)</f>
        <v/>
      </c>
      <c r="L24" t="str">
        <f>IF(Ocene!M28=0,"",Ocene!M28)</f>
        <v/>
      </c>
      <c r="M24" t="str">
        <f>IF(Ocene!N28=0,"",Ocene!N28)</f>
        <v/>
      </c>
      <c r="N24" t="str">
        <f>IF(Ocene!O28=0,"",Ocene!O28)</f>
        <v/>
      </c>
      <c r="O24" t="str">
        <f>IF(Ocene!P28=0,"",Ocene!P28)</f>
        <v/>
      </c>
      <c r="P24" t="str">
        <f>IF(Ocene!Q28=0,"",Ocene!Q28)</f>
        <v/>
      </c>
      <c r="Q24" t="str">
        <f>IF(Ocene!R28=0,"",Ocene!R28)</f>
        <v/>
      </c>
      <c r="R24" t="str">
        <f>IF(Ocene!S28=0,"",Ocene!S28)</f>
        <v/>
      </c>
      <c r="S24" t="str">
        <f>IF(Ocene!T28=0,"",Ocene!T28)</f>
        <v/>
      </c>
      <c r="T24" t="str">
        <f>IF(Ocene!U28=0,"",Ocene!U28)</f>
        <v/>
      </c>
      <c r="U24" t="str">
        <f>IF(Ocene!V28=0,"",Ocene!V28)</f>
        <v/>
      </c>
      <c r="V24" t="str">
        <f>IF(Ocene!W28=0,"",Ocene!W28)</f>
        <v/>
      </c>
      <c r="W24" t="str">
        <f>IF(Ocene!X28=0,"",Ocene!X28)</f>
        <v/>
      </c>
      <c r="X24" t="str">
        <f>IF(Ocene!Y28=0,"",Ocene!Y28)</f>
        <v/>
      </c>
      <c r="Y24" t="str">
        <f>IF(Ocene!Z28=0,"",Ocene!Z28)</f>
        <v/>
      </c>
      <c r="Z24" t="str">
        <f>IF(Ocene!AA28=0,"",Ocene!AA28)</f>
        <v/>
      </c>
      <c r="AA24" t="str">
        <f>IF(Ocene!AB28=0,"",Ocene!AB28)</f>
        <v/>
      </c>
      <c r="AB24" t="str">
        <f>IF(Ocene!AC28=0,"",Ocene!AC28)</f>
        <v/>
      </c>
      <c r="AC24" t="str">
        <f>IF(Ocene!AD28=0,"",Ocene!AD28)</f>
        <v/>
      </c>
      <c r="AD24" t="str">
        <f>IF(Ocene!AE28=0,"",Ocene!AE28)</f>
        <v/>
      </c>
      <c r="AE24" t="str">
        <f>IF(Ocene!AF28=0,"",Ocene!AF28)</f>
        <v/>
      </c>
      <c r="AF24" t="str">
        <f>IF(Ocene!AG28=0,"",Ocene!AG28)</f>
        <v/>
      </c>
      <c r="AG24" t="str">
        <f>IF(Ocene!AH28=0,"",Ocene!AH28)</f>
        <v/>
      </c>
      <c r="AH24" t="str">
        <f t="shared" si="0"/>
        <v xml:space="preserve">  </v>
      </c>
      <c r="AI24" t="str">
        <f t="shared" si="1"/>
        <v/>
      </c>
    </row>
    <row r="25" spans="1:35" x14ac:dyDescent="0.25">
      <c r="A25" t="str">
        <f>IF(Ocene!B29=0,"",Ocene!B29)</f>
        <v/>
      </c>
      <c r="B25" t="str">
        <f>IF(Ocene!C29=0,"",Ocene!C29)</f>
        <v/>
      </c>
      <c r="C25" t="str">
        <f>IF(Ocene!D29=0,"",Ocene!D29)</f>
        <v/>
      </c>
      <c r="D25" t="str">
        <f>IF(Ocene!E29=0,"",Ocene!E29)</f>
        <v/>
      </c>
      <c r="E25" t="str">
        <f>IF(Ocene!F29=0,"",Ocene!F29)</f>
        <v/>
      </c>
      <c r="F25" t="str">
        <f>IF(Ocene!G29=0,"",Ocene!G29)</f>
        <v/>
      </c>
      <c r="G25" t="str">
        <f>IF(Ocene!H29=0,"",Ocene!H29)</f>
        <v/>
      </c>
      <c r="H25" t="str">
        <f>IF(Ocene!I29=0,"",Ocene!I29)</f>
        <v/>
      </c>
      <c r="I25" t="str">
        <f>IF(Ocene!J29=0,"",Ocene!J29)</f>
        <v/>
      </c>
      <c r="J25" t="str">
        <f>IF(Ocene!K29=0,"",Ocene!K29)</f>
        <v/>
      </c>
      <c r="K25" t="str">
        <f>IF(Ocene!L29=0,"",Ocene!L29)</f>
        <v/>
      </c>
      <c r="L25" t="str">
        <f>IF(Ocene!M29=0,"",Ocene!M29)</f>
        <v/>
      </c>
      <c r="M25" t="str">
        <f>IF(Ocene!N29=0,"",Ocene!N29)</f>
        <v/>
      </c>
      <c r="N25" t="str">
        <f>IF(Ocene!O29=0,"",Ocene!O29)</f>
        <v/>
      </c>
      <c r="O25" t="str">
        <f>IF(Ocene!P29=0,"",Ocene!P29)</f>
        <v/>
      </c>
      <c r="P25" t="str">
        <f>IF(Ocene!Q29=0,"",Ocene!Q29)</f>
        <v/>
      </c>
      <c r="Q25" t="str">
        <f>IF(Ocene!R29=0,"",Ocene!R29)</f>
        <v/>
      </c>
      <c r="R25" t="str">
        <f>IF(Ocene!S29=0,"",Ocene!S29)</f>
        <v/>
      </c>
      <c r="S25" t="str">
        <f>IF(Ocene!T29=0,"",Ocene!T29)</f>
        <v/>
      </c>
      <c r="T25" t="str">
        <f>IF(Ocene!U29=0,"",Ocene!U29)</f>
        <v/>
      </c>
      <c r="U25" t="str">
        <f>IF(Ocene!V29=0,"",Ocene!V29)</f>
        <v/>
      </c>
      <c r="V25" t="str">
        <f>IF(Ocene!W29=0,"",Ocene!W29)</f>
        <v/>
      </c>
      <c r="W25" t="str">
        <f>IF(Ocene!X29=0,"",Ocene!X29)</f>
        <v/>
      </c>
      <c r="X25" t="str">
        <f>IF(Ocene!Y29=0,"",Ocene!Y29)</f>
        <v/>
      </c>
      <c r="Y25" t="str">
        <f>IF(Ocene!Z29=0,"",Ocene!Z29)</f>
        <v/>
      </c>
      <c r="Z25" t="str">
        <f>IF(Ocene!AA29=0,"",Ocene!AA29)</f>
        <v/>
      </c>
      <c r="AA25" t="str">
        <f>IF(Ocene!AB29=0,"",Ocene!AB29)</f>
        <v/>
      </c>
      <c r="AB25" t="str">
        <f>IF(Ocene!AC29=0,"",Ocene!AC29)</f>
        <v/>
      </c>
      <c r="AC25" t="str">
        <f>IF(Ocene!AD29=0,"",Ocene!AD29)</f>
        <v/>
      </c>
      <c r="AD25" t="str">
        <f>IF(Ocene!AE29=0,"",Ocene!AE29)</f>
        <v/>
      </c>
      <c r="AE25" t="str">
        <f>IF(Ocene!AF29=0,"",Ocene!AF29)</f>
        <v/>
      </c>
      <c r="AF25" t="str">
        <f>IF(Ocene!AG29=0,"",Ocene!AG29)</f>
        <v/>
      </c>
      <c r="AG25" t="str">
        <f>IF(Ocene!AH29=0,"",Ocene!AH29)</f>
        <v/>
      </c>
      <c r="AH25" t="str">
        <f t="shared" si="0"/>
        <v xml:space="preserve">  </v>
      </c>
      <c r="AI25" t="str">
        <f t="shared" si="1"/>
        <v/>
      </c>
    </row>
    <row r="26" spans="1:35" x14ac:dyDescent="0.25">
      <c r="A26" t="str">
        <f>IF(Ocene!B30=0,"",Ocene!B30)</f>
        <v/>
      </c>
      <c r="B26" t="str">
        <f>IF(Ocene!C30=0,"",Ocene!C30)</f>
        <v/>
      </c>
      <c r="C26" t="str">
        <f>IF(Ocene!D30=0,"",Ocene!D30)</f>
        <v/>
      </c>
      <c r="D26" t="str">
        <f>IF(Ocene!E30=0,"",Ocene!E30)</f>
        <v/>
      </c>
      <c r="E26" t="str">
        <f>IF(Ocene!F30=0,"",Ocene!F30)</f>
        <v/>
      </c>
      <c r="F26" t="str">
        <f>IF(Ocene!G30=0,"",Ocene!G30)</f>
        <v/>
      </c>
      <c r="G26" t="str">
        <f>IF(Ocene!H30=0,"",Ocene!H30)</f>
        <v/>
      </c>
      <c r="H26" t="str">
        <f>IF(Ocene!I30=0,"",Ocene!I30)</f>
        <v/>
      </c>
      <c r="I26" t="str">
        <f>IF(Ocene!J30=0,"",Ocene!J30)</f>
        <v/>
      </c>
      <c r="J26" t="str">
        <f>IF(Ocene!K30=0,"",Ocene!K30)</f>
        <v/>
      </c>
      <c r="K26" t="str">
        <f>IF(Ocene!L30=0,"",Ocene!L30)</f>
        <v/>
      </c>
      <c r="L26" t="str">
        <f>IF(Ocene!M30=0,"",Ocene!M30)</f>
        <v/>
      </c>
      <c r="M26" t="str">
        <f>IF(Ocene!N30=0,"",Ocene!N30)</f>
        <v/>
      </c>
      <c r="N26" t="str">
        <f>IF(Ocene!O30=0,"",Ocene!O30)</f>
        <v/>
      </c>
      <c r="O26" t="str">
        <f>IF(Ocene!P30=0,"",Ocene!P30)</f>
        <v/>
      </c>
      <c r="P26" t="str">
        <f>IF(Ocene!Q30=0,"",Ocene!Q30)</f>
        <v/>
      </c>
      <c r="Q26" t="str">
        <f>IF(Ocene!R30=0,"",Ocene!R30)</f>
        <v/>
      </c>
      <c r="R26" t="str">
        <f>IF(Ocene!S30=0,"",Ocene!S30)</f>
        <v/>
      </c>
      <c r="S26" t="str">
        <f>IF(Ocene!T30=0,"",Ocene!T30)</f>
        <v/>
      </c>
      <c r="T26" t="str">
        <f>IF(Ocene!U30=0,"",Ocene!U30)</f>
        <v/>
      </c>
      <c r="U26" t="str">
        <f>IF(Ocene!V30=0,"",Ocene!V30)</f>
        <v/>
      </c>
      <c r="V26" t="str">
        <f>IF(Ocene!W30=0,"",Ocene!W30)</f>
        <v/>
      </c>
      <c r="W26" t="str">
        <f>IF(Ocene!X30=0,"",Ocene!X30)</f>
        <v/>
      </c>
      <c r="X26" t="str">
        <f>IF(Ocene!Y30=0,"",Ocene!Y30)</f>
        <v/>
      </c>
      <c r="Y26" t="str">
        <f>IF(Ocene!Z30=0,"",Ocene!Z30)</f>
        <v/>
      </c>
      <c r="Z26" t="str">
        <f>IF(Ocene!AA30=0,"",Ocene!AA30)</f>
        <v/>
      </c>
      <c r="AA26" t="str">
        <f>IF(Ocene!AB30=0,"",Ocene!AB30)</f>
        <v/>
      </c>
      <c r="AB26" t="str">
        <f>IF(Ocene!AC30=0,"",Ocene!AC30)</f>
        <v/>
      </c>
      <c r="AC26" t="str">
        <f>IF(Ocene!AD30=0,"",Ocene!AD30)</f>
        <v/>
      </c>
      <c r="AD26" t="str">
        <f>IF(Ocene!AE30=0,"",Ocene!AE30)</f>
        <v/>
      </c>
      <c r="AE26" t="str">
        <f>IF(Ocene!AF30=0,"",Ocene!AF30)</f>
        <v/>
      </c>
      <c r="AF26" t="str">
        <f>IF(Ocene!AG30=0,"",Ocene!AG30)</f>
        <v/>
      </c>
      <c r="AG26" t="str">
        <f>IF(Ocene!AH30=0,"",Ocene!AH30)</f>
        <v/>
      </c>
      <c r="AH26" t="str">
        <f t="shared" si="0"/>
        <v xml:space="preserve">  </v>
      </c>
      <c r="AI26" t="str">
        <f t="shared" si="1"/>
        <v/>
      </c>
    </row>
    <row r="27" spans="1:35" x14ac:dyDescent="0.25">
      <c r="A27" t="str">
        <f>IF(Ocene!B31=0,"",Ocene!B31)</f>
        <v/>
      </c>
      <c r="B27" t="str">
        <f>IF(Ocene!C31=0,"",Ocene!C31)</f>
        <v/>
      </c>
      <c r="C27" t="str">
        <f>IF(Ocene!D31=0,"",Ocene!D31)</f>
        <v/>
      </c>
      <c r="D27" t="str">
        <f>IF(Ocene!E31=0,"",Ocene!E31)</f>
        <v/>
      </c>
      <c r="E27" t="str">
        <f>IF(Ocene!F31=0,"",Ocene!F31)</f>
        <v/>
      </c>
      <c r="F27" t="str">
        <f>IF(Ocene!G31=0,"",Ocene!G31)</f>
        <v/>
      </c>
      <c r="G27" t="str">
        <f>IF(Ocene!H31=0,"",Ocene!H31)</f>
        <v/>
      </c>
      <c r="H27" t="str">
        <f>IF(Ocene!I31=0,"",Ocene!I31)</f>
        <v/>
      </c>
      <c r="I27" t="str">
        <f>IF(Ocene!J31=0,"",Ocene!J31)</f>
        <v/>
      </c>
      <c r="J27" t="str">
        <f>IF(Ocene!K31=0,"",Ocene!K31)</f>
        <v/>
      </c>
      <c r="K27" t="str">
        <f>IF(Ocene!L31=0,"",Ocene!L31)</f>
        <v/>
      </c>
      <c r="L27" t="str">
        <f>IF(Ocene!M31=0,"",Ocene!M31)</f>
        <v/>
      </c>
      <c r="M27" t="str">
        <f>IF(Ocene!N31=0,"",Ocene!N31)</f>
        <v/>
      </c>
      <c r="N27" t="str">
        <f>IF(Ocene!O31=0,"",Ocene!O31)</f>
        <v/>
      </c>
      <c r="O27" t="str">
        <f>IF(Ocene!P31=0,"",Ocene!P31)</f>
        <v/>
      </c>
      <c r="P27" t="str">
        <f>IF(Ocene!Q31=0,"",Ocene!Q31)</f>
        <v/>
      </c>
      <c r="Q27" t="str">
        <f>IF(Ocene!R31=0,"",Ocene!R31)</f>
        <v/>
      </c>
      <c r="R27" t="str">
        <f>IF(Ocene!S31=0,"",Ocene!S31)</f>
        <v/>
      </c>
      <c r="S27" t="str">
        <f>IF(Ocene!T31=0,"",Ocene!T31)</f>
        <v/>
      </c>
      <c r="T27" t="str">
        <f>IF(Ocene!U31=0,"",Ocene!U31)</f>
        <v/>
      </c>
      <c r="U27" t="str">
        <f>IF(Ocene!V31=0,"",Ocene!V31)</f>
        <v/>
      </c>
      <c r="V27" t="str">
        <f>IF(Ocene!W31=0,"",Ocene!W31)</f>
        <v/>
      </c>
      <c r="W27" t="str">
        <f>IF(Ocene!X31=0,"",Ocene!X31)</f>
        <v/>
      </c>
      <c r="X27" t="str">
        <f>IF(Ocene!Y31=0,"",Ocene!Y31)</f>
        <v/>
      </c>
      <c r="Y27" t="str">
        <f>IF(Ocene!Z31=0,"",Ocene!Z31)</f>
        <v/>
      </c>
      <c r="Z27" t="str">
        <f>IF(Ocene!AA31=0,"",Ocene!AA31)</f>
        <v/>
      </c>
      <c r="AA27" t="str">
        <f>IF(Ocene!AB31=0,"",Ocene!AB31)</f>
        <v/>
      </c>
      <c r="AB27" t="str">
        <f>IF(Ocene!AC31=0,"",Ocene!AC31)</f>
        <v/>
      </c>
      <c r="AC27" t="str">
        <f>IF(Ocene!AD31=0,"",Ocene!AD31)</f>
        <v/>
      </c>
      <c r="AD27" t="str">
        <f>IF(Ocene!AE31=0,"",Ocene!AE31)</f>
        <v/>
      </c>
      <c r="AE27" t="str">
        <f>IF(Ocene!AF31=0,"",Ocene!AF31)</f>
        <v/>
      </c>
      <c r="AF27" t="str">
        <f>IF(Ocene!AG31=0,"",Ocene!AG31)</f>
        <v/>
      </c>
      <c r="AG27" t="str">
        <f>IF(Ocene!AH31=0,"",Ocene!AH31)</f>
        <v/>
      </c>
      <c r="AH27" t="str">
        <f t="shared" si="0"/>
        <v xml:space="preserve">  </v>
      </c>
      <c r="AI27" t="str">
        <f t="shared" si="1"/>
        <v/>
      </c>
    </row>
    <row r="28" spans="1:35" x14ac:dyDescent="0.25">
      <c r="A28" t="str">
        <f>IF(Ocene!B32=0,"",Ocene!B32)</f>
        <v/>
      </c>
      <c r="B28" t="str">
        <f>IF(Ocene!C32=0,"",Ocene!C32)</f>
        <v/>
      </c>
      <c r="C28" t="str">
        <f>IF(Ocene!D32=0,"",Ocene!D32)</f>
        <v/>
      </c>
      <c r="D28" t="str">
        <f>IF(Ocene!E32=0,"",Ocene!E32)</f>
        <v/>
      </c>
      <c r="E28" t="str">
        <f>IF(Ocene!F32=0,"",Ocene!F32)</f>
        <v/>
      </c>
      <c r="F28" t="str">
        <f>IF(Ocene!G32=0,"",Ocene!G32)</f>
        <v/>
      </c>
      <c r="G28" t="str">
        <f>IF(Ocene!H32=0,"",Ocene!H32)</f>
        <v/>
      </c>
      <c r="H28" t="str">
        <f>IF(Ocene!I32=0,"",Ocene!I32)</f>
        <v/>
      </c>
      <c r="I28" t="str">
        <f>IF(Ocene!J32=0,"",Ocene!J32)</f>
        <v/>
      </c>
      <c r="J28" t="str">
        <f>IF(Ocene!K32=0,"",Ocene!K32)</f>
        <v/>
      </c>
      <c r="K28" t="str">
        <f>IF(Ocene!L32=0,"",Ocene!L32)</f>
        <v/>
      </c>
      <c r="L28" t="str">
        <f>IF(Ocene!M32=0,"",Ocene!M32)</f>
        <v/>
      </c>
      <c r="M28" t="str">
        <f>IF(Ocene!N32=0,"",Ocene!N32)</f>
        <v/>
      </c>
      <c r="N28" t="str">
        <f>IF(Ocene!O32=0,"",Ocene!O32)</f>
        <v/>
      </c>
      <c r="O28" t="str">
        <f>IF(Ocene!P32=0,"",Ocene!P32)</f>
        <v/>
      </c>
      <c r="P28" t="str">
        <f>IF(Ocene!Q32=0,"",Ocene!Q32)</f>
        <v/>
      </c>
      <c r="Q28" t="str">
        <f>IF(Ocene!R32=0,"",Ocene!R32)</f>
        <v/>
      </c>
      <c r="R28" t="str">
        <f>IF(Ocene!S32=0,"",Ocene!S32)</f>
        <v/>
      </c>
      <c r="S28" t="str">
        <f>IF(Ocene!T32=0,"",Ocene!T32)</f>
        <v/>
      </c>
      <c r="T28" t="str">
        <f>IF(Ocene!U32=0,"",Ocene!U32)</f>
        <v/>
      </c>
      <c r="U28" t="str">
        <f>IF(Ocene!V32=0,"",Ocene!V32)</f>
        <v/>
      </c>
      <c r="V28" t="str">
        <f>IF(Ocene!W32=0,"",Ocene!W32)</f>
        <v/>
      </c>
      <c r="W28" t="str">
        <f>IF(Ocene!X32=0,"",Ocene!X32)</f>
        <v/>
      </c>
      <c r="X28" t="str">
        <f>IF(Ocene!Y32=0,"",Ocene!Y32)</f>
        <v/>
      </c>
      <c r="Y28" t="str">
        <f>IF(Ocene!Z32=0,"",Ocene!Z32)</f>
        <v/>
      </c>
      <c r="Z28" t="str">
        <f>IF(Ocene!AA32=0,"",Ocene!AA32)</f>
        <v/>
      </c>
      <c r="AA28" t="str">
        <f>IF(Ocene!AB32=0,"",Ocene!AB32)</f>
        <v/>
      </c>
      <c r="AB28" t="str">
        <f>IF(Ocene!AC32=0,"",Ocene!AC32)</f>
        <v/>
      </c>
      <c r="AC28" t="str">
        <f>IF(Ocene!AD32=0,"",Ocene!AD32)</f>
        <v/>
      </c>
      <c r="AD28" t="str">
        <f>IF(Ocene!AE32=0,"",Ocene!AE32)</f>
        <v/>
      </c>
      <c r="AE28" t="str">
        <f>IF(Ocene!AF32=0,"",Ocene!AF32)</f>
        <v/>
      </c>
      <c r="AF28" t="str">
        <f>IF(Ocene!AG32=0,"",Ocene!AG32)</f>
        <v/>
      </c>
      <c r="AG28" t="str">
        <f>IF(Ocene!AH32=0,"",Ocene!AH32)</f>
        <v/>
      </c>
      <c r="AH28" t="str">
        <f t="shared" si="0"/>
        <v xml:space="preserve">  </v>
      </c>
      <c r="AI28" t="str">
        <f t="shared" si="1"/>
        <v/>
      </c>
    </row>
    <row r="29" spans="1:35" x14ac:dyDescent="0.25">
      <c r="A29" t="str">
        <f>IF(Ocene!B33=0,"",Ocene!B33)</f>
        <v/>
      </c>
      <c r="B29" t="str">
        <f>IF(Ocene!C33=0,"",Ocene!C33)</f>
        <v/>
      </c>
      <c r="C29" t="str">
        <f>IF(Ocene!D33=0,"",Ocene!D33)</f>
        <v/>
      </c>
      <c r="D29" t="str">
        <f>IF(Ocene!E33=0,"",Ocene!E33)</f>
        <v/>
      </c>
      <c r="E29" t="str">
        <f>IF(Ocene!F33=0,"",Ocene!F33)</f>
        <v/>
      </c>
      <c r="F29" t="str">
        <f>IF(Ocene!G33=0,"",Ocene!G33)</f>
        <v/>
      </c>
      <c r="G29" t="str">
        <f>IF(Ocene!H33=0,"",Ocene!H33)</f>
        <v/>
      </c>
      <c r="H29" t="str">
        <f>IF(Ocene!I33=0,"",Ocene!I33)</f>
        <v/>
      </c>
      <c r="I29" t="str">
        <f>IF(Ocene!J33=0,"",Ocene!J33)</f>
        <v/>
      </c>
      <c r="J29" t="str">
        <f>IF(Ocene!K33=0,"",Ocene!K33)</f>
        <v/>
      </c>
      <c r="K29" t="str">
        <f>IF(Ocene!L33=0,"",Ocene!L33)</f>
        <v/>
      </c>
      <c r="L29" t="str">
        <f>IF(Ocene!M33=0,"",Ocene!M33)</f>
        <v/>
      </c>
      <c r="M29" t="str">
        <f>IF(Ocene!N33=0,"",Ocene!N33)</f>
        <v/>
      </c>
      <c r="N29" t="str">
        <f>IF(Ocene!O33=0,"",Ocene!O33)</f>
        <v/>
      </c>
      <c r="O29" t="str">
        <f>IF(Ocene!P33=0,"",Ocene!P33)</f>
        <v/>
      </c>
      <c r="P29" t="str">
        <f>IF(Ocene!Q33=0,"",Ocene!Q33)</f>
        <v/>
      </c>
      <c r="Q29" t="str">
        <f>IF(Ocene!R33=0,"",Ocene!R33)</f>
        <v/>
      </c>
      <c r="R29" t="str">
        <f>IF(Ocene!S33=0,"",Ocene!S33)</f>
        <v/>
      </c>
      <c r="S29" t="str">
        <f>IF(Ocene!T33=0,"",Ocene!T33)</f>
        <v/>
      </c>
      <c r="T29" t="str">
        <f>IF(Ocene!U33=0,"",Ocene!U33)</f>
        <v/>
      </c>
      <c r="U29" t="str">
        <f>IF(Ocene!V33=0,"",Ocene!V33)</f>
        <v/>
      </c>
      <c r="V29" t="str">
        <f>IF(Ocene!W33=0,"",Ocene!W33)</f>
        <v/>
      </c>
      <c r="W29" t="str">
        <f>IF(Ocene!X33=0,"",Ocene!X33)</f>
        <v/>
      </c>
      <c r="X29" t="str">
        <f>IF(Ocene!Y33=0,"",Ocene!Y33)</f>
        <v/>
      </c>
      <c r="Y29" t="str">
        <f>IF(Ocene!Z33=0,"",Ocene!Z33)</f>
        <v/>
      </c>
      <c r="Z29" t="str">
        <f>IF(Ocene!AA33=0,"",Ocene!AA33)</f>
        <v/>
      </c>
      <c r="AA29" t="str">
        <f>IF(Ocene!AB33=0,"",Ocene!AB33)</f>
        <v/>
      </c>
      <c r="AB29" t="str">
        <f>IF(Ocene!AC33=0,"",Ocene!AC33)</f>
        <v/>
      </c>
      <c r="AC29" t="str">
        <f>IF(Ocene!AD33=0,"",Ocene!AD33)</f>
        <v/>
      </c>
      <c r="AD29" t="str">
        <f>IF(Ocene!AE33=0,"",Ocene!AE33)</f>
        <v/>
      </c>
      <c r="AE29" t="str">
        <f>IF(Ocene!AF33=0,"",Ocene!AF33)</f>
        <v/>
      </c>
      <c r="AF29" t="str">
        <f>IF(Ocene!AG33=0,"",Ocene!AG33)</f>
        <v/>
      </c>
      <c r="AG29" t="str">
        <f>IF(Ocene!AH33=0,"",Ocene!AH33)</f>
        <v/>
      </c>
      <c r="AH29" t="str">
        <f t="shared" si="0"/>
        <v xml:space="preserve">  </v>
      </c>
      <c r="AI29" t="str">
        <f t="shared" si="1"/>
        <v/>
      </c>
    </row>
    <row r="30" spans="1:35" x14ac:dyDescent="0.25">
      <c r="A30" t="str">
        <f>IF(Ocene!B34=0,"",Ocene!B34)</f>
        <v/>
      </c>
      <c r="B30" t="str">
        <f>IF(Ocene!C34=0,"",Ocene!C34)</f>
        <v/>
      </c>
      <c r="C30" t="str">
        <f>IF(Ocene!D34=0,"",Ocene!D34)</f>
        <v/>
      </c>
      <c r="D30" t="str">
        <f>IF(Ocene!E34=0,"",Ocene!E34)</f>
        <v/>
      </c>
      <c r="E30" t="str">
        <f>IF(Ocene!F34=0,"",Ocene!F34)</f>
        <v/>
      </c>
      <c r="F30" t="str">
        <f>IF(Ocene!G34=0,"",Ocene!G34)</f>
        <v/>
      </c>
      <c r="G30" t="str">
        <f>IF(Ocene!H34=0,"",Ocene!H34)</f>
        <v/>
      </c>
      <c r="H30" t="str">
        <f>IF(Ocene!I34=0,"",Ocene!I34)</f>
        <v/>
      </c>
      <c r="I30" t="str">
        <f>IF(Ocene!J34=0,"",Ocene!J34)</f>
        <v/>
      </c>
      <c r="J30" t="str">
        <f>IF(Ocene!K34=0,"",Ocene!K34)</f>
        <v/>
      </c>
      <c r="K30" t="str">
        <f>IF(Ocene!L34=0,"",Ocene!L34)</f>
        <v/>
      </c>
      <c r="L30" t="str">
        <f>IF(Ocene!M34=0,"",Ocene!M34)</f>
        <v/>
      </c>
      <c r="M30" t="str">
        <f>IF(Ocene!N34=0,"",Ocene!N34)</f>
        <v/>
      </c>
      <c r="N30" t="str">
        <f>IF(Ocene!O34=0,"",Ocene!O34)</f>
        <v/>
      </c>
      <c r="O30" t="str">
        <f>IF(Ocene!P34=0,"",Ocene!P34)</f>
        <v/>
      </c>
      <c r="P30" t="str">
        <f>IF(Ocene!Q34=0,"",Ocene!Q34)</f>
        <v/>
      </c>
      <c r="Q30" t="str">
        <f>IF(Ocene!R34=0,"",Ocene!R34)</f>
        <v/>
      </c>
      <c r="R30" t="str">
        <f>IF(Ocene!S34=0,"",Ocene!S34)</f>
        <v/>
      </c>
      <c r="S30" t="str">
        <f>IF(Ocene!T34=0,"",Ocene!T34)</f>
        <v/>
      </c>
      <c r="T30" t="str">
        <f>IF(Ocene!U34=0,"",Ocene!U34)</f>
        <v/>
      </c>
      <c r="U30" t="str">
        <f>IF(Ocene!V34=0,"",Ocene!V34)</f>
        <v/>
      </c>
      <c r="V30" t="str">
        <f>IF(Ocene!W34=0,"",Ocene!W34)</f>
        <v/>
      </c>
      <c r="W30" t="str">
        <f>IF(Ocene!X34=0,"",Ocene!X34)</f>
        <v/>
      </c>
      <c r="X30" t="str">
        <f>IF(Ocene!Y34=0,"",Ocene!Y34)</f>
        <v/>
      </c>
      <c r="Y30" t="str">
        <f>IF(Ocene!Z34=0,"",Ocene!Z34)</f>
        <v/>
      </c>
      <c r="Z30" t="str">
        <f>IF(Ocene!AA34=0,"",Ocene!AA34)</f>
        <v/>
      </c>
      <c r="AA30" t="str">
        <f>IF(Ocene!AB34=0,"",Ocene!AB34)</f>
        <v/>
      </c>
      <c r="AB30" t="str">
        <f>IF(Ocene!AC34=0,"",Ocene!AC34)</f>
        <v/>
      </c>
      <c r="AC30" t="str">
        <f>IF(Ocene!AD34=0,"",Ocene!AD34)</f>
        <v/>
      </c>
      <c r="AD30" t="str">
        <f>IF(Ocene!AE34=0,"",Ocene!AE34)</f>
        <v/>
      </c>
      <c r="AE30" t="str">
        <f>IF(Ocene!AF34=0,"",Ocene!AF34)</f>
        <v/>
      </c>
      <c r="AF30" t="str">
        <f>IF(Ocene!AG34=0,"",Ocene!AG34)</f>
        <v/>
      </c>
      <c r="AG30" t="str">
        <f>IF(Ocene!AH34=0,"",Ocene!AH34)</f>
        <v/>
      </c>
      <c r="AH30" t="str">
        <f t="shared" si="0"/>
        <v xml:space="preserve">  </v>
      </c>
      <c r="AI30" t="str">
        <f t="shared" si="1"/>
        <v/>
      </c>
    </row>
    <row r="31" spans="1:35" x14ac:dyDescent="0.25">
      <c r="A31" t="str">
        <f>IF(Ocene!B35=0,"",Ocene!B35)</f>
        <v/>
      </c>
      <c r="B31" t="str">
        <f>IF(Ocene!C35=0,"",Ocene!C35)</f>
        <v/>
      </c>
      <c r="C31" t="str">
        <f>IF(Ocene!D35=0,"",Ocene!D35)</f>
        <v/>
      </c>
      <c r="D31" t="str">
        <f>IF(Ocene!E35=0,"",Ocene!E35)</f>
        <v/>
      </c>
      <c r="E31" t="str">
        <f>IF(Ocene!F35=0,"",Ocene!F35)</f>
        <v/>
      </c>
      <c r="F31" t="str">
        <f>IF(Ocene!G35=0,"",Ocene!G35)</f>
        <v/>
      </c>
      <c r="G31" t="str">
        <f>IF(Ocene!H35=0,"",Ocene!H35)</f>
        <v/>
      </c>
      <c r="H31" t="str">
        <f>IF(Ocene!I35=0,"",Ocene!I35)</f>
        <v/>
      </c>
      <c r="I31" t="str">
        <f>IF(Ocene!J35=0,"",Ocene!J35)</f>
        <v/>
      </c>
      <c r="J31" t="str">
        <f>IF(Ocene!K35=0,"",Ocene!K35)</f>
        <v/>
      </c>
      <c r="K31" t="str">
        <f>IF(Ocene!L35=0,"",Ocene!L35)</f>
        <v/>
      </c>
      <c r="L31" t="str">
        <f>IF(Ocene!M35=0,"",Ocene!M35)</f>
        <v/>
      </c>
      <c r="M31" t="str">
        <f>IF(Ocene!N35=0,"",Ocene!N35)</f>
        <v/>
      </c>
      <c r="N31" t="str">
        <f>IF(Ocene!O35=0,"",Ocene!O35)</f>
        <v/>
      </c>
      <c r="O31" t="str">
        <f>IF(Ocene!P35=0,"",Ocene!P35)</f>
        <v/>
      </c>
      <c r="P31" t="str">
        <f>IF(Ocene!Q35=0,"",Ocene!Q35)</f>
        <v/>
      </c>
      <c r="Q31" t="str">
        <f>IF(Ocene!R35=0,"",Ocene!R35)</f>
        <v/>
      </c>
      <c r="R31" t="str">
        <f>IF(Ocene!S35=0,"",Ocene!S35)</f>
        <v/>
      </c>
      <c r="S31" t="str">
        <f>IF(Ocene!T35=0,"",Ocene!T35)</f>
        <v/>
      </c>
      <c r="T31" t="str">
        <f>IF(Ocene!U35=0,"",Ocene!U35)</f>
        <v/>
      </c>
      <c r="U31" t="str">
        <f>IF(Ocene!V35=0,"",Ocene!V35)</f>
        <v/>
      </c>
      <c r="V31" t="str">
        <f>IF(Ocene!W35=0,"",Ocene!W35)</f>
        <v/>
      </c>
      <c r="W31" t="str">
        <f>IF(Ocene!X35=0,"",Ocene!X35)</f>
        <v/>
      </c>
      <c r="X31" t="str">
        <f>IF(Ocene!Y35=0,"",Ocene!Y35)</f>
        <v/>
      </c>
      <c r="Y31" t="str">
        <f>IF(Ocene!Z35=0,"",Ocene!Z35)</f>
        <v/>
      </c>
      <c r="Z31" t="str">
        <f>IF(Ocene!AA35=0,"",Ocene!AA35)</f>
        <v/>
      </c>
      <c r="AA31" t="str">
        <f>IF(Ocene!AB35=0,"",Ocene!AB35)</f>
        <v/>
      </c>
      <c r="AB31" t="str">
        <f>IF(Ocene!AC35=0,"",Ocene!AC35)</f>
        <v/>
      </c>
      <c r="AC31" t="str">
        <f>IF(Ocene!AD35=0,"",Ocene!AD35)</f>
        <v/>
      </c>
      <c r="AD31" t="str">
        <f>IF(Ocene!AE35=0,"",Ocene!AE35)</f>
        <v/>
      </c>
      <c r="AE31" t="str">
        <f>IF(Ocene!AF35=0,"",Ocene!AF35)</f>
        <v/>
      </c>
      <c r="AF31" t="str">
        <f>IF(Ocene!AG35=0,"",Ocene!AG35)</f>
        <v/>
      </c>
      <c r="AG31" t="str">
        <f>IF(Ocene!AH35=0,"",Ocene!AH35)</f>
        <v/>
      </c>
      <c r="AH31" t="str">
        <f t="shared" si="0"/>
        <v xml:space="preserve">  </v>
      </c>
      <c r="AI31" t="str">
        <f t="shared" si="1"/>
        <v/>
      </c>
    </row>
    <row r="32" spans="1:35" x14ac:dyDescent="0.25">
      <c r="A32" t="str">
        <f>IF(Ocene!B36=0,"",Ocene!B36)</f>
        <v/>
      </c>
      <c r="B32" t="str">
        <f>IF(Ocene!C36=0,"",Ocene!C36)</f>
        <v/>
      </c>
      <c r="C32" t="str">
        <f>IF(Ocene!D36=0,"",Ocene!D36)</f>
        <v/>
      </c>
      <c r="D32" t="str">
        <f>IF(Ocene!E36=0,"",Ocene!E36)</f>
        <v/>
      </c>
      <c r="E32" t="str">
        <f>IF(Ocene!F36=0,"",Ocene!F36)</f>
        <v/>
      </c>
      <c r="F32" t="str">
        <f>IF(Ocene!G36=0,"",Ocene!G36)</f>
        <v/>
      </c>
      <c r="G32" t="str">
        <f>IF(Ocene!H36=0,"",Ocene!H36)</f>
        <v/>
      </c>
      <c r="H32" t="str">
        <f>IF(Ocene!I36=0,"",Ocene!I36)</f>
        <v/>
      </c>
      <c r="I32" t="str">
        <f>IF(Ocene!J36=0,"",Ocene!J36)</f>
        <v/>
      </c>
      <c r="J32" t="str">
        <f>IF(Ocene!K36=0,"",Ocene!K36)</f>
        <v/>
      </c>
      <c r="K32" t="str">
        <f>IF(Ocene!L36=0,"",Ocene!L36)</f>
        <v/>
      </c>
      <c r="L32" t="str">
        <f>IF(Ocene!M36=0,"",Ocene!M36)</f>
        <v/>
      </c>
      <c r="M32" t="str">
        <f>IF(Ocene!N36=0,"",Ocene!N36)</f>
        <v/>
      </c>
      <c r="N32" t="str">
        <f>IF(Ocene!O36=0,"",Ocene!O36)</f>
        <v/>
      </c>
      <c r="O32" t="str">
        <f>IF(Ocene!P36=0,"",Ocene!P36)</f>
        <v/>
      </c>
      <c r="P32" t="str">
        <f>IF(Ocene!Q36=0,"",Ocene!Q36)</f>
        <v/>
      </c>
      <c r="Q32" t="str">
        <f>IF(Ocene!R36=0,"",Ocene!R36)</f>
        <v/>
      </c>
      <c r="R32" t="str">
        <f>IF(Ocene!S36=0,"",Ocene!S36)</f>
        <v/>
      </c>
      <c r="S32" t="str">
        <f>IF(Ocene!T36=0,"",Ocene!T36)</f>
        <v/>
      </c>
      <c r="T32" t="str">
        <f>IF(Ocene!U36=0,"",Ocene!U36)</f>
        <v/>
      </c>
      <c r="U32" t="str">
        <f>IF(Ocene!V36=0,"",Ocene!V36)</f>
        <v/>
      </c>
      <c r="V32" t="str">
        <f>IF(Ocene!W36=0,"",Ocene!W36)</f>
        <v/>
      </c>
      <c r="W32" t="str">
        <f>IF(Ocene!X36=0,"",Ocene!X36)</f>
        <v/>
      </c>
      <c r="X32" t="str">
        <f>IF(Ocene!Y36=0,"",Ocene!Y36)</f>
        <v/>
      </c>
      <c r="Y32" t="str">
        <f>IF(Ocene!Z36=0,"",Ocene!Z36)</f>
        <v/>
      </c>
      <c r="Z32" t="str">
        <f>IF(Ocene!AA36=0,"",Ocene!AA36)</f>
        <v/>
      </c>
      <c r="AA32" t="str">
        <f>IF(Ocene!AB36=0,"",Ocene!AB36)</f>
        <v/>
      </c>
      <c r="AB32" t="str">
        <f>IF(Ocene!AC36=0,"",Ocene!AC36)</f>
        <v/>
      </c>
      <c r="AC32" t="str">
        <f>IF(Ocene!AD36=0,"",Ocene!AD36)</f>
        <v/>
      </c>
      <c r="AD32" t="str">
        <f>IF(Ocene!AE36=0,"",Ocene!AE36)</f>
        <v/>
      </c>
      <c r="AE32" t="str">
        <f>IF(Ocene!AF36=0,"",Ocene!AF36)</f>
        <v/>
      </c>
      <c r="AF32" t="str">
        <f>IF(Ocene!AG36=0,"",Ocene!AG36)</f>
        <v/>
      </c>
      <c r="AG32" t="str">
        <f>IF(Ocene!AH36=0,"",Ocene!AH36)</f>
        <v/>
      </c>
      <c r="AH32" t="str">
        <f t="shared" si="0"/>
        <v xml:space="preserve">  </v>
      </c>
      <c r="AI32" t="str">
        <f t="shared" si="1"/>
        <v/>
      </c>
    </row>
    <row r="33" spans="1:56" x14ac:dyDescent="0.25">
      <c r="A33" t="str">
        <f>IF(Ocene!B37=0,"",Ocene!B37)</f>
        <v/>
      </c>
      <c r="B33" t="str">
        <f>IF(Ocene!C37=0,"",Ocene!C37)</f>
        <v/>
      </c>
      <c r="C33" t="str">
        <f>IF(Ocene!D37=0,"",Ocene!D37)</f>
        <v/>
      </c>
      <c r="D33" t="str">
        <f>IF(Ocene!E37=0,"",Ocene!E37)</f>
        <v/>
      </c>
      <c r="E33" t="str">
        <f>IF(Ocene!F37=0,"",Ocene!F37)</f>
        <v/>
      </c>
      <c r="F33" t="str">
        <f>IF(Ocene!G37=0,"",Ocene!G37)</f>
        <v/>
      </c>
      <c r="G33" t="str">
        <f>IF(Ocene!H37=0,"",Ocene!H37)</f>
        <v/>
      </c>
      <c r="H33" t="str">
        <f>IF(Ocene!I37=0,"",Ocene!I37)</f>
        <v/>
      </c>
      <c r="I33" t="str">
        <f>IF(Ocene!J37=0,"",Ocene!J37)</f>
        <v/>
      </c>
      <c r="J33" t="str">
        <f>IF(Ocene!K37=0,"",Ocene!K37)</f>
        <v/>
      </c>
      <c r="K33" t="str">
        <f>IF(Ocene!L37=0,"",Ocene!L37)</f>
        <v/>
      </c>
      <c r="L33" t="str">
        <f>IF(Ocene!M37=0,"",Ocene!M37)</f>
        <v/>
      </c>
      <c r="M33" t="str">
        <f>IF(Ocene!N37=0,"",Ocene!N37)</f>
        <v/>
      </c>
      <c r="N33" t="str">
        <f>IF(Ocene!O37=0,"",Ocene!O37)</f>
        <v/>
      </c>
      <c r="O33" t="str">
        <f>IF(Ocene!P37=0,"",Ocene!P37)</f>
        <v/>
      </c>
      <c r="P33" t="str">
        <f>IF(Ocene!Q37=0,"",Ocene!Q37)</f>
        <v/>
      </c>
      <c r="Q33" t="str">
        <f>IF(Ocene!R37=0,"",Ocene!R37)</f>
        <v/>
      </c>
      <c r="R33" t="str">
        <f>IF(Ocene!S37=0,"",Ocene!S37)</f>
        <v/>
      </c>
      <c r="S33" t="str">
        <f>IF(Ocene!T37=0,"",Ocene!T37)</f>
        <v/>
      </c>
      <c r="T33" t="str">
        <f>IF(Ocene!U37=0,"",Ocene!U37)</f>
        <v/>
      </c>
      <c r="U33" t="str">
        <f>IF(Ocene!V37=0,"",Ocene!V37)</f>
        <v/>
      </c>
      <c r="V33" t="str">
        <f>IF(Ocene!W37=0,"",Ocene!W37)</f>
        <v/>
      </c>
      <c r="W33" t="str">
        <f>IF(Ocene!X37=0,"",Ocene!X37)</f>
        <v/>
      </c>
      <c r="X33" t="str">
        <f>IF(Ocene!Y37=0,"",Ocene!Y37)</f>
        <v/>
      </c>
      <c r="Y33" t="str">
        <f>IF(Ocene!Z37=0,"",Ocene!Z37)</f>
        <v/>
      </c>
      <c r="Z33" t="str">
        <f>IF(Ocene!AA37=0,"",Ocene!AA37)</f>
        <v/>
      </c>
      <c r="AA33" t="str">
        <f>IF(Ocene!AB37=0,"",Ocene!AB37)</f>
        <v/>
      </c>
      <c r="AB33" t="str">
        <f>IF(Ocene!AC37=0,"",Ocene!AC37)</f>
        <v/>
      </c>
      <c r="AC33" t="str">
        <f>IF(Ocene!AD37=0,"",Ocene!AD37)</f>
        <v/>
      </c>
      <c r="AD33" t="str">
        <f>IF(Ocene!AE37=0,"",Ocene!AE37)</f>
        <v/>
      </c>
      <c r="AE33" t="str">
        <f>IF(Ocene!AF37=0,"",Ocene!AF37)</f>
        <v/>
      </c>
      <c r="AF33" t="str">
        <f>IF(Ocene!AG37=0,"",Ocene!AG37)</f>
        <v/>
      </c>
      <c r="AG33" t="str">
        <f>IF(Ocene!AH37=0,"",Ocene!AH37)</f>
        <v/>
      </c>
      <c r="AH33" t="str">
        <f t="shared" si="0"/>
        <v xml:space="preserve">  </v>
      </c>
      <c r="AI33" t="str">
        <f t="shared" si="1"/>
        <v/>
      </c>
    </row>
    <row r="34" spans="1:56" x14ac:dyDescent="0.25">
      <c r="A34" t="str">
        <f>IF(Ocene!B38=0,"",Ocene!B38)</f>
        <v/>
      </c>
      <c r="B34" t="str">
        <f>IF(Ocene!C38=0,"",Ocene!C38)</f>
        <v/>
      </c>
      <c r="C34" t="str">
        <f>IF(Ocene!D38=0,"",Ocene!D38)</f>
        <v/>
      </c>
      <c r="D34" t="str">
        <f>IF(Ocene!E38=0,"",Ocene!E38)</f>
        <v/>
      </c>
      <c r="E34" t="str">
        <f>IF(Ocene!F38=0,"",Ocene!F38)</f>
        <v/>
      </c>
      <c r="F34" t="str">
        <f>IF(Ocene!G38=0,"",Ocene!G38)</f>
        <v/>
      </c>
      <c r="G34" t="str">
        <f>IF(Ocene!H38=0,"",Ocene!H38)</f>
        <v/>
      </c>
      <c r="H34" t="str">
        <f>IF(Ocene!I38=0,"",Ocene!I38)</f>
        <v/>
      </c>
      <c r="I34" t="str">
        <f>IF(Ocene!J38=0,"",Ocene!J38)</f>
        <v/>
      </c>
      <c r="J34" t="str">
        <f>IF(Ocene!K38=0,"",Ocene!K38)</f>
        <v/>
      </c>
      <c r="K34" t="str">
        <f>IF(Ocene!L38=0,"",Ocene!L38)</f>
        <v/>
      </c>
      <c r="L34" t="str">
        <f>IF(Ocene!M38=0,"",Ocene!M38)</f>
        <v/>
      </c>
      <c r="M34" t="str">
        <f>IF(Ocene!N38=0,"",Ocene!N38)</f>
        <v/>
      </c>
      <c r="N34" t="str">
        <f>IF(Ocene!O38=0,"",Ocene!O38)</f>
        <v/>
      </c>
      <c r="O34" t="str">
        <f>IF(Ocene!P38=0,"",Ocene!P38)</f>
        <v/>
      </c>
      <c r="P34" t="str">
        <f>IF(Ocene!Q38=0,"",Ocene!Q38)</f>
        <v/>
      </c>
      <c r="Q34" t="str">
        <f>IF(Ocene!R38=0,"",Ocene!R38)</f>
        <v/>
      </c>
      <c r="R34" t="str">
        <f>IF(Ocene!S38=0,"",Ocene!S38)</f>
        <v/>
      </c>
      <c r="S34" t="str">
        <f>IF(Ocene!T38=0,"",Ocene!T38)</f>
        <v/>
      </c>
      <c r="T34" t="str">
        <f>IF(Ocene!U38=0,"",Ocene!U38)</f>
        <v/>
      </c>
      <c r="U34" t="str">
        <f>IF(Ocene!V38=0,"",Ocene!V38)</f>
        <v/>
      </c>
      <c r="V34" t="str">
        <f>IF(Ocene!W38=0,"",Ocene!W38)</f>
        <v/>
      </c>
      <c r="W34" t="str">
        <f>IF(Ocene!X38=0,"",Ocene!X38)</f>
        <v/>
      </c>
      <c r="X34" t="str">
        <f>IF(Ocene!Y38=0,"",Ocene!Y38)</f>
        <v/>
      </c>
      <c r="Y34" t="str">
        <f>IF(Ocene!Z38=0,"",Ocene!Z38)</f>
        <v/>
      </c>
      <c r="Z34" t="str">
        <f>IF(Ocene!AA38=0,"",Ocene!AA38)</f>
        <v/>
      </c>
      <c r="AA34" t="str">
        <f>IF(Ocene!AB38=0,"",Ocene!AB38)</f>
        <v/>
      </c>
      <c r="AB34" t="str">
        <f>IF(Ocene!AC38=0,"",Ocene!AC38)</f>
        <v/>
      </c>
      <c r="AC34" t="str">
        <f>IF(Ocene!AD38=0,"",Ocene!AD38)</f>
        <v/>
      </c>
      <c r="AD34" t="str">
        <f>IF(Ocene!AE38=0,"",Ocene!AE38)</f>
        <v/>
      </c>
      <c r="AE34" t="str">
        <f>IF(Ocene!AF38=0,"",Ocene!AF38)</f>
        <v/>
      </c>
      <c r="AF34" t="str">
        <f>IF(Ocene!AG38=0,"",Ocene!AG38)</f>
        <v/>
      </c>
      <c r="AG34" t="str">
        <f>IF(Ocene!AH38=0,"",Ocene!AH38)</f>
        <v/>
      </c>
      <c r="AH34" t="str">
        <f t="shared" si="0"/>
        <v xml:space="preserve">  </v>
      </c>
      <c r="AI34" t="str">
        <f t="shared" si="1"/>
        <v/>
      </c>
    </row>
    <row r="35" spans="1:56" x14ac:dyDescent="0.25">
      <c r="A35" t="str">
        <f>IF(Ocene!B39=0,"",Ocene!B39)</f>
        <v/>
      </c>
      <c r="B35" t="str">
        <f>IF(Ocene!C39=0,"",Ocene!C39)</f>
        <v/>
      </c>
      <c r="C35" t="str">
        <f>IF(Ocene!D39=0,"",Ocene!D39)</f>
        <v/>
      </c>
      <c r="D35" t="str">
        <f>IF(Ocene!E39=0,"",Ocene!E39)</f>
        <v/>
      </c>
      <c r="E35" t="str">
        <f>IF(Ocene!F39=0,"",Ocene!F39)</f>
        <v/>
      </c>
      <c r="F35" t="str">
        <f>IF(Ocene!G39=0,"",Ocene!G39)</f>
        <v/>
      </c>
      <c r="G35" t="str">
        <f>IF(Ocene!H39=0,"",Ocene!H39)</f>
        <v/>
      </c>
      <c r="H35" t="str">
        <f>IF(Ocene!I39=0,"",Ocene!I39)</f>
        <v/>
      </c>
      <c r="I35" t="str">
        <f>IF(Ocene!J39=0,"",Ocene!J39)</f>
        <v/>
      </c>
      <c r="J35" t="str">
        <f>IF(Ocene!K39=0,"",Ocene!K39)</f>
        <v/>
      </c>
      <c r="K35" t="str">
        <f>IF(Ocene!L39=0,"",Ocene!L39)</f>
        <v/>
      </c>
      <c r="L35" t="str">
        <f>IF(Ocene!M39=0,"",Ocene!M39)</f>
        <v/>
      </c>
      <c r="M35" t="str">
        <f>IF(Ocene!N39=0,"",Ocene!N39)</f>
        <v/>
      </c>
      <c r="N35" t="str">
        <f>IF(Ocene!O39=0,"",Ocene!O39)</f>
        <v/>
      </c>
      <c r="O35" t="str">
        <f>IF(Ocene!P39=0,"",Ocene!P39)</f>
        <v/>
      </c>
      <c r="P35" t="str">
        <f>IF(Ocene!Q39=0,"",Ocene!Q39)</f>
        <v/>
      </c>
      <c r="Q35" t="str">
        <f>IF(Ocene!R39=0,"",Ocene!R39)</f>
        <v/>
      </c>
      <c r="R35" t="str">
        <f>IF(Ocene!S39=0,"",Ocene!S39)</f>
        <v/>
      </c>
      <c r="S35" t="str">
        <f>IF(Ocene!T39=0,"",Ocene!T39)</f>
        <v/>
      </c>
      <c r="T35" t="str">
        <f>IF(Ocene!U39=0,"",Ocene!U39)</f>
        <v/>
      </c>
      <c r="U35" t="str">
        <f>IF(Ocene!V39=0,"",Ocene!V39)</f>
        <v/>
      </c>
      <c r="V35" t="str">
        <f>IF(Ocene!W39=0,"",Ocene!W39)</f>
        <v/>
      </c>
      <c r="W35" t="str">
        <f>IF(Ocene!X39=0,"",Ocene!X39)</f>
        <v/>
      </c>
      <c r="X35" t="str">
        <f>IF(Ocene!Y39=0,"",Ocene!Y39)</f>
        <v/>
      </c>
      <c r="Y35" t="str">
        <f>IF(Ocene!Z39=0,"",Ocene!Z39)</f>
        <v/>
      </c>
      <c r="Z35" t="str">
        <f>IF(Ocene!AA39=0,"",Ocene!AA39)</f>
        <v/>
      </c>
      <c r="AA35" t="str">
        <f>IF(Ocene!AB39=0,"",Ocene!AB39)</f>
        <v/>
      </c>
      <c r="AB35" t="str">
        <f>IF(Ocene!AC39=0,"",Ocene!AC39)</f>
        <v/>
      </c>
      <c r="AC35" t="str">
        <f>IF(Ocene!AD39=0,"",Ocene!AD39)</f>
        <v/>
      </c>
      <c r="AD35" t="str">
        <f>IF(Ocene!AE39=0,"",Ocene!AE39)</f>
        <v/>
      </c>
      <c r="AE35" t="str">
        <f>IF(Ocene!AF39=0,"",Ocene!AF39)</f>
        <v/>
      </c>
      <c r="AF35" t="str">
        <f>IF(Ocene!AG39=0,"",Ocene!AG39)</f>
        <v/>
      </c>
      <c r="AG35" t="str">
        <f>IF(Ocene!AH39=0,"",Ocene!AH39)</f>
        <v/>
      </c>
      <c r="AH35" t="str">
        <f t="shared" si="0"/>
        <v xml:space="preserve">  </v>
      </c>
      <c r="AI35" t="str">
        <f t="shared" si="1"/>
        <v/>
      </c>
    </row>
    <row r="36" spans="1:56" x14ac:dyDescent="0.25">
      <c r="A36" t="str">
        <f>IF(Ocene!B40=0,"",Ocene!B40)</f>
        <v/>
      </c>
      <c r="B36" t="str">
        <f>IF(Ocene!C40=0,"",Ocene!C40)</f>
        <v/>
      </c>
      <c r="C36" t="str">
        <f>IF(Ocene!D40=0,"",Ocene!D40)</f>
        <v/>
      </c>
      <c r="D36" t="str">
        <f>IF(Ocene!E40=0,"",Ocene!E40)</f>
        <v/>
      </c>
      <c r="E36" t="str">
        <f>IF(Ocene!F40=0,"",Ocene!F40)</f>
        <v/>
      </c>
      <c r="F36" t="str">
        <f>IF(Ocene!G40=0,"",Ocene!G40)</f>
        <v/>
      </c>
      <c r="G36" t="str">
        <f>IF(Ocene!H40=0,"",Ocene!H40)</f>
        <v/>
      </c>
      <c r="H36" t="str">
        <f>IF(Ocene!I40=0,"",Ocene!I40)</f>
        <v/>
      </c>
      <c r="I36" t="str">
        <f>IF(Ocene!J40=0,"",Ocene!J40)</f>
        <v/>
      </c>
      <c r="J36" t="str">
        <f>IF(Ocene!K40=0,"",Ocene!K40)</f>
        <v/>
      </c>
      <c r="K36" t="str">
        <f>IF(Ocene!L40=0,"",Ocene!L40)</f>
        <v/>
      </c>
      <c r="L36" t="str">
        <f>IF(Ocene!M40=0,"",Ocene!M40)</f>
        <v/>
      </c>
      <c r="M36" t="str">
        <f>IF(Ocene!N40=0,"",Ocene!N40)</f>
        <v/>
      </c>
      <c r="N36" t="str">
        <f>IF(Ocene!O40=0,"",Ocene!O40)</f>
        <v/>
      </c>
      <c r="O36" t="str">
        <f>IF(Ocene!P40=0,"",Ocene!P40)</f>
        <v/>
      </c>
      <c r="P36" t="str">
        <f>IF(Ocene!Q40=0,"",Ocene!Q40)</f>
        <v/>
      </c>
      <c r="Q36" t="str">
        <f>IF(Ocene!R40=0,"",Ocene!R40)</f>
        <v/>
      </c>
      <c r="R36" t="str">
        <f>IF(Ocene!S40=0,"",Ocene!S40)</f>
        <v/>
      </c>
      <c r="S36" t="str">
        <f>IF(Ocene!T40=0,"",Ocene!T40)</f>
        <v/>
      </c>
      <c r="T36" t="str">
        <f>IF(Ocene!U40=0,"",Ocene!U40)</f>
        <v/>
      </c>
      <c r="U36" t="str">
        <f>IF(Ocene!V40=0,"",Ocene!V40)</f>
        <v/>
      </c>
      <c r="V36" t="str">
        <f>IF(Ocene!W40=0,"",Ocene!W40)</f>
        <v/>
      </c>
      <c r="W36" t="str">
        <f>IF(Ocene!X40=0,"",Ocene!X40)</f>
        <v/>
      </c>
      <c r="X36" t="str">
        <f>IF(Ocene!Y40=0,"",Ocene!Y40)</f>
        <v/>
      </c>
      <c r="Y36" t="str">
        <f>IF(Ocene!Z40=0,"",Ocene!Z40)</f>
        <v/>
      </c>
      <c r="Z36" t="str">
        <f>IF(Ocene!AA40=0,"",Ocene!AA40)</f>
        <v/>
      </c>
      <c r="AA36" t="str">
        <f>IF(Ocene!AB40=0,"",Ocene!AB40)</f>
        <v/>
      </c>
      <c r="AB36" t="str">
        <f>IF(Ocene!AC40=0,"",Ocene!AC40)</f>
        <v/>
      </c>
      <c r="AC36" t="str">
        <f>IF(Ocene!AD40=0,"",Ocene!AD40)</f>
        <v/>
      </c>
      <c r="AD36" t="str">
        <f>IF(Ocene!AE40=0,"",Ocene!AE40)</f>
        <v/>
      </c>
      <c r="AE36" t="str">
        <f>IF(Ocene!AF40=0,"",Ocene!AF40)</f>
        <v/>
      </c>
      <c r="AF36" t="str">
        <f>IF(Ocene!AG40=0,"",Ocene!AG40)</f>
        <v/>
      </c>
      <c r="AG36" t="str">
        <f>IF(Ocene!AH40=0,"",Ocene!AH40)</f>
        <v/>
      </c>
      <c r="AH36" t="str">
        <f t="shared" si="0"/>
        <v xml:space="preserve">  </v>
      </c>
      <c r="AI36" t="str">
        <f t="shared" si="1"/>
        <v/>
      </c>
    </row>
    <row r="37" spans="1:56" x14ac:dyDescent="0.25">
      <c r="A37" t="str">
        <f>IF(Ocene!B41=0,"",Ocene!B41)</f>
        <v/>
      </c>
      <c r="B37" t="str">
        <f>IF(Ocene!C41=0,"",Ocene!C41)</f>
        <v/>
      </c>
      <c r="C37" t="str">
        <f>IF(Ocene!D41=0,"",Ocene!D41)</f>
        <v/>
      </c>
      <c r="D37" t="str">
        <f>IF(Ocene!E41=0,"",Ocene!E41)</f>
        <v/>
      </c>
      <c r="E37" t="str">
        <f>IF(Ocene!F41=0,"",Ocene!F41)</f>
        <v/>
      </c>
      <c r="F37" t="str">
        <f>IF(Ocene!G41=0,"",Ocene!G41)</f>
        <v/>
      </c>
      <c r="G37" t="str">
        <f>IF(Ocene!H41=0,"",Ocene!H41)</f>
        <v/>
      </c>
      <c r="H37" t="str">
        <f>IF(Ocene!I41=0,"",Ocene!I41)</f>
        <v/>
      </c>
      <c r="I37" t="str">
        <f>IF(Ocene!J41=0,"",Ocene!J41)</f>
        <v/>
      </c>
      <c r="J37" t="str">
        <f>IF(Ocene!K41=0,"",Ocene!K41)</f>
        <v/>
      </c>
      <c r="K37" t="str">
        <f>IF(Ocene!L41=0,"",Ocene!L41)</f>
        <v/>
      </c>
      <c r="L37" t="str">
        <f>IF(Ocene!M41=0,"",Ocene!M41)</f>
        <v/>
      </c>
      <c r="M37" t="str">
        <f>IF(Ocene!N41=0,"",Ocene!N41)</f>
        <v/>
      </c>
      <c r="N37" t="str">
        <f>IF(Ocene!O41=0,"",Ocene!O41)</f>
        <v/>
      </c>
      <c r="O37" t="str">
        <f>IF(Ocene!P41=0,"",Ocene!P41)</f>
        <v/>
      </c>
      <c r="P37" t="str">
        <f>IF(Ocene!Q41=0,"",Ocene!Q41)</f>
        <v/>
      </c>
      <c r="Q37" t="str">
        <f>IF(Ocene!R41=0,"",Ocene!R41)</f>
        <v/>
      </c>
      <c r="R37" t="str">
        <f>IF(Ocene!S41=0,"",Ocene!S41)</f>
        <v/>
      </c>
      <c r="S37" t="str">
        <f>IF(Ocene!T41=0,"",Ocene!T41)</f>
        <v/>
      </c>
      <c r="T37" t="str">
        <f>IF(Ocene!U41=0,"",Ocene!U41)</f>
        <v/>
      </c>
      <c r="U37" t="str">
        <f>IF(Ocene!V41=0,"",Ocene!V41)</f>
        <v/>
      </c>
      <c r="V37" t="str">
        <f>IF(Ocene!W41=0,"",Ocene!W41)</f>
        <v/>
      </c>
      <c r="W37" t="str">
        <f>IF(Ocene!X41=0,"",Ocene!X41)</f>
        <v/>
      </c>
      <c r="X37" t="str">
        <f>IF(Ocene!Y41=0,"",Ocene!Y41)</f>
        <v/>
      </c>
      <c r="Y37" t="str">
        <f>IF(Ocene!Z41=0,"",Ocene!Z41)</f>
        <v/>
      </c>
      <c r="Z37" t="str">
        <f>IF(Ocene!AA41=0,"",Ocene!AA41)</f>
        <v/>
      </c>
      <c r="AA37" t="str">
        <f>IF(Ocene!AB41=0,"",Ocene!AB41)</f>
        <v/>
      </c>
      <c r="AB37" t="str">
        <f>IF(Ocene!AC41=0,"",Ocene!AC41)</f>
        <v/>
      </c>
      <c r="AC37" t="str">
        <f>IF(Ocene!AD41=0,"",Ocene!AD41)</f>
        <v/>
      </c>
      <c r="AD37" t="str">
        <f>IF(Ocene!AE41=0,"",Ocene!AE41)</f>
        <v/>
      </c>
      <c r="AE37" t="str">
        <f>IF(Ocene!AF41=0,"",Ocene!AF41)</f>
        <v/>
      </c>
      <c r="AF37" t="str">
        <f>IF(Ocene!AG41=0,"",Ocene!AG41)</f>
        <v/>
      </c>
      <c r="AG37" t="str">
        <f>IF(Ocene!AH41=0,"",Ocene!AH41)</f>
        <v/>
      </c>
      <c r="AH37" t="str">
        <f t="shared" si="0"/>
        <v xml:space="preserve">  </v>
      </c>
      <c r="AI37" t="str">
        <f t="shared" si="1"/>
        <v/>
      </c>
    </row>
    <row r="39" spans="1:56" x14ac:dyDescent="0.25">
      <c r="AH39" t="s">
        <v>116</v>
      </c>
    </row>
    <row r="40" spans="1:56" x14ac:dyDescent="0.25">
      <c r="AH40" s="39">
        <f>COUNTBLANK(AH2:AH37)</f>
        <v>0</v>
      </c>
      <c r="BD40" s="33"/>
    </row>
    <row r="41" spans="1:56" x14ac:dyDescent="0.25">
      <c r="AH41" s="39"/>
      <c r="AI41" s="39"/>
      <c r="BD41" s="39"/>
    </row>
    <row r="42" spans="1:56" x14ac:dyDescent="0.25">
      <c r="AH42" t="s">
        <v>117</v>
      </c>
      <c r="AI42" s="39"/>
      <c r="BD42" s="39"/>
    </row>
    <row r="43" spans="1:56" x14ac:dyDescent="0.25">
      <c r="AH43" s="39">
        <f>COUNTA(AH2:AH37)-AH40</f>
        <v>36</v>
      </c>
      <c r="AI43" s="39"/>
      <c r="BD43" s="39"/>
    </row>
    <row r="44" spans="1:56" x14ac:dyDescent="0.25">
      <c r="BD44" s="33"/>
    </row>
    <row r="45" spans="1:56" ht="187.5" customHeight="1" x14ac:dyDescent="0.25">
      <c r="C45" s="149" t="s">
        <v>93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1"/>
      <c r="AF45" s="93"/>
      <c r="AG45" s="35" t="s">
        <v>92</v>
      </c>
      <c r="BD45" s="33"/>
    </row>
    <row r="46" spans="1:56" x14ac:dyDescent="0.25">
      <c r="C46" t="str">
        <f>IF(C2=1,C$1,"")</f>
        <v/>
      </c>
      <c r="D46" t="str">
        <f t="shared" ref="D46:X46" si="2">IF(D2=1,D$1,"")</f>
        <v/>
      </c>
      <c r="E46" t="str">
        <f t="shared" si="2"/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2"/>
        <v/>
      </c>
      <c r="K46" t="str">
        <f t="shared" si="2"/>
        <v/>
      </c>
      <c r="L46" t="str">
        <f t="shared" si="2"/>
        <v/>
      </c>
      <c r="M46" t="str">
        <f t="shared" si="2"/>
        <v/>
      </c>
      <c r="N46" t="str">
        <f t="shared" si="2"/>
        <v/>
      </c>
      <c r="O46" t="str">
        <f t="shared" si="2"/>
        <v/>
      </c>
      <c r="P46" t="str">
        <f t="shared" si="2"/>
        <v/>
      </c>
      <c r="Q46" t="str">
        <f t="shared" si="2"/>
        <v/>
      </c>
      <c r="R46" t="str">
        <f t="shared" si="2"/>
        <v/>
      </c>
      <c r="S46" t="str">
        <f t="shared" si="2"/>
        <v/>
      </c>
      <c r="T46" t="str">
        <f t="shared" si="2"/>
        <v/>
      </c>
      <c r="U46" t="str">
        <f t="shared" si="2"/>
        <v/>
      </c>
      <c r="V46" t="str">
        <f t="shared" si="2"/>
        <v/>
      </c>
      <c r="W46" t="str">
        <f t="shared" si="2"/>
        <v/>
      </c>
      <c r="X46" t="str">
        <f t="shared" si="2"/>
        <v/>
      </c>
      <c r="Y46" t="str">
        <f t="shared" ref="Y46:AC46" si="3">IF(Y2=1,Y$1,"")</f>
        <v/>
      </c>
      <c r="Z46" t="str">
        <f t="shared" si="3"/>
        <v/>
      </c>
      <c r="AA46" t="str">
        <f t="shared" si="3"/>
        <v/>
      </c>
      <c r="AB46" t="str">
        <f t="shared" si="3"/>
        <v/>
      </c>
      <c r="AC46" t="str">
        <f t="shared" si="3"/>
        <v/>
      </c>
      <c r="AD46" t="str">
        <f t="shared" ref="AD46:AE65" si="4">IF(AD2=1,AD$1,"")</f>
        <v/>
      </c>
      <c r="AE46" t="str">
        <f t="shared" si="4"/>
        <v/>
      </c>
      <c r="AF46" t="str">
        <f t="shared" ref="AF46:AF81" si="5">IF(AF2=1,AF$1,"")</f>
        <v/>
      </c>
      <c r="AG46" s="29">
        <f>IF(Neocenjeni!AG41=0,COUNTIF(C2:AF2,1),"")</f>
        <v>0</v>
      </c>
      <c r="AH46" t="str">
        <f>IF(Neocenjeni!AH41="",IF(AG46=0,""," "&amp;A2&amp;" "&amp;IF(AG46&gt;4,"("&amp;AG46&amp;") ","")&amp;"("&amp;TRIM(CONCATENATE(" ",C46,"  ",D46," ",E46," ",F46," ",G46," ",H46," ",I46," ",J46," ",K46," ",L46," ",M46," ",N46," ",O46," ",P46," ",Q46," ",R46," ",S46," ",T46," ",U46," ",V46," ",W46," ",X46," ",Y46," ",Z46," ",AA46," ",AB46," ",AC46," ",AD46," ",AE46," ",AF46,""))&amp;")"),"")</f>
        <v/>
      </c>
      <c r="BD46" s="33"/>
    </row>
    <row r="47" spans="1:56" x14ac:dyDescent="0.25">
      <c r="C47" t="str">
        <f t="shared" ref="C47:AC47" si="6">IF(C3=1,C$1,"")</f>
        <v/>
      </c>
      <c r="D47" t="str">
        <f t="shared" si="6"/>
        <v/>
      </c>
      <c r="E47" t="str">
        <f t="shared" si="6"/>
        <v/>
      </c>
      <c r="F47" t="str">
        <f t="shared" si="6"/>
        <v/>
      </c>
      <c r="G47" t="str">
        <f t="shared" si="6"/>
        <v/>
      </c>
      <c r="H47" t="str">
        <f t="shared" si="6"/>
        <v/>
      </c>
      <c r="I47" t="str">
        <f t="shared" si="6"/>
        <v/>
      </c>
      <c r="J47" t="str">
        <f t="shared" si="6"/>
        <v/>
      </c>
      <c r="K47" t="str">
        <f t="shared" si="6"/>
        <v/>
      </c>
      <c r="L47" t="str">
        <f t="shared" si="6"/>
        <v/>
      </c>
      <c r="M47" t="str">
        <f t="shared" si="6"/>
        <v/>
      </c>
      <c r="N47" t="str">
        <f t="shared" si="6"/>
        <v/>
      </c>
      <c r="O47" t="str">
        <f t="shared" si="6"/>
        <v/>
      </c>
      <c r="P47" t="str">
        <f t="shared" si="6"/>
        <v/>
      </c>
      <c r="Q47" t="str">
        <f t="shared" si="6"/>
        <v/>
      </c>
      <c r="R47" t="str">
        <f t="shared" si="6"/>
        <v/>
      </c>
      <c r="S47" t="str">
        <f t="shared" si="6"/>
        <v/>
      </c>
      <c r="T47" t="str">
        <f t="shared" si="6"/>
        <v/>
      </c>
      <c r="U47" t="str">
        <f t="shared" si="6"/>
        <v/>
      </c>
      <c r="V47" t="str">
        <f t="shared" si="6"/>
        <v/>
      </c>
      <c r="W47" t="str">
        <f t="shared" si="6"/>
        <v/>
      </c>
      <c r="X47" t="str">
        <f t="shared" si="6"/>
        <v/>
      </c>
      <c r="Y47" t="str">
        <f t="shared" si="6"/>
        <v/>
      </c>
      <c r="Z47" t="str">
        <f t="shared" si="6"/>
        <v/>
      </c>
      <c r="AA47" t="str">
        <f t="shared" si="6"/>
        <v/>
      </c>
      <c r="AB47" t="str">
        <f t="shared" si="6"/>
        <v/>
      </c>
      <c r="AC47" t="str">
        <f t="shared" si="6"/>
        <v/>
      </c>
      <c r="AD47" t="str">
        <f t="shared" si="4"/>
        <v/>
      </c>
      <c r="AE47" t="str">
        <f t="shared" si="4"/>
        <v/>
      </c>
      <c r="AF47" t="str">
        <f t="shared" si="5"/>
        <v/>
      </c>
      <c r="AG47" s="81">
        <f>IF(Neocenjeni!AG42=0,COUNTIF(C3:AF3,1),"")</f>
        <v>0</v>
      </c>
      <c r="AH47" t="str">
        <f>IF(Neocenjeni!AH42="",IF(AG47=0,""," "&amp;A3&amp;" "&amp;IF(AG47&gt;4,"("&amp;AG47&amp;") ","")&amp;"("&amp;TRIM(CONCATENATE(" ",C47,"  ",D47," ",E47," ",F47," ",G47," ",H47," ",I47," ",J47," ",K47," ",L47," ",M47," ",N47," ",O47," ",P47," ",Q47," ",R47," ",S47," ",T47," ",U47," ",V47," ",W47," ",X47," ",Y47," ",Z47," ",AA47," ",AB47," ",AC47," ",AD47," ",AE47," ",AF47,""))&amp;")"),"")</f>
        <v/>
      </c>
      <c r="BD47" s="33"/>
    </row>
    <row r="48" spans="1:56" x14ac:dyDescent="0.25">
      <c r="C48" t="str">
        <f t="shared" ref="C48:AC48" si="7">IF(C4=1,C$1,"")</f>
        <v/>
      </c>
      <c r="D48" t="str">
        <f t="shared" si="7"/>
        <v/>
      </c>
      <c r="E48" t="str">
        <f t="shared" si="7"/>
        <v/>
      </c>
      <c r="F48" t="str">
        <f t="shared" si="7"/>
        <v/>
      </c>
      <c r="G48" t="str">
        <f t="shared" si="7"/>
        <v/>
      </c>
      <c r="H48" t="str">
        <f t="shared" si="7"/>
        <v/>
      </c>
      <c r="I48" t="str">
        <f t="shared" si="7"/>
        <v/>
      </c>
      <c r="J48" t="str">
        <f t="shared" si="7"/>
        <v/>
      </c>
      <c r="K48" t="str">
        <f t="shared" si="7"/>
        <v/>
      </c>
      <c r="L48" t="str">
        <f t="shared" si="7"/>
        <v/>
      </c>
      <c r="M48" t="str">
        <f t="shared" si="7"/>
        <v/>
      </c>
      <c r="N48" t="str">
        <f t="shared" si="7"/>
        <v/>
      </c>
      <c r="O48" t="str">
        <f t="shared" si="7"/>
        <v/>
      </c>
      <c r="P48" t="str">
        <f t="shared" si="7"/>
        <v/>
      </c>
      <c r="Q48" t="str">
        <f t="shared" si="7"/>
        <v/>
      </c>
      <c r="R48" t="str">
        <f t="shared" si="7"/>
        <v/>
      </c>
      <c r="S48" t="str">
        <f t="shared" si="7"/>
        <v/>
      </c>
      <c r="T48" t="str">
        <f t="shared" si="7"/>
        <v/>
      </c>
      <c r="U48" t="str">
        <f t="shared" si="7"/>
        <v/>
      </c>
      <c r="V48" t="str">
        <f t="shared" si="7"/>
        <v/>
      </c>
      <c r="W48" t="str">
        <f t="shared" si="7"/>
        <v/>
      </c>
      <c r="X48" t="str">
        <f t="shared" si="7"/>
        <v/>
      </c>
      <c r="Y48" t="str">
        <f t="shared" si="7"/>
        <v/>
      </c>
      <c r="Z48" t="str">
        <f t="shared" si="7"/>
        <v/>
      </c>
      <c r="AA48" t="str">
        <f t="shared" si="7"/>
        <v/>
      </c>
      <c r="AB48" t="str">
        <f t="shared" si="7"/>
        <v/>
      </c>
      <c r="AC48" t="str">
        <f t="shared" si="7"/>
        <v/>
      </c>
      <c r="AD48" t="str">
        <f t="shared" si="4"/>
        <v/>
      </c>
      <c r="AE48" t="str">
        <f t="shared" si="4"/>
        <v/>
      </c>
      <c r="AF48" t="str">
        <f t="shared" si="5"/>
        <v/>
      </c>
      <c r="AG48" s="81">
        <f>IF(Neocenjeni!AG43=0,COUNTIF(C4:AF4,1),"")</f>
        <v>0</v>
      </c>
      <c r="AH48" t="str">
        <f>IF(Neocenjeni!AH43="",IF(AG48=0,""," "&amp;A4&amp;" "&amp;IF(AG48&gt;4,"("&amp;AG48&amp;") ","")&amp;"("&amp;TRIM(CONCATENATE(" ",C48,"  ",D48," ",E48," ",F48," ",G48," ",H48," ",I48," ",J48," ",K48," ",L48," ",M48," ",N48," ",O48," ",P48," ",Q48," ",R48," ",S48," ",T48," ",U48," ",V48," ",W48," ",X48," ",Y48," ",Z48," ",AA48," ",AB48," ",AC48," ",AD48," ",AE48," ",AF48,""))&amp;")"),"")</f>
        <v/>
      </c>
      <c r="BD48" s="33"/>
    </row>
    <row r="49" spans="3:56" x14ac:dyDescent="0.25">
      <c r="C49" t="str">
        <f t="shared" ref="C49:AC49" si="8">IF(C5=1,C$1,"")</f>
        <v/>
      </c>
      <c r="D49" t="str">
        <f t="shared" si="8"/>
        <v/>
      </c>
      <c r="E49" t="str">
        <f t="shared" si="8"/>
        <v/>
      </c>
      <c r="F49" t="str">
        <f t="shared" si="8"/>
        <v/>
      </c>
      <c r="G49" t="str">
        <f t="shared" si="8"/>
        <v/>
      </c>
      <c r="H49" t="str">
        <f t="shared" si="8"/>
        <v/>
      </c>
      <c r="I49" t="str">
        <f t="shared" si="8"/>
        <v/>
      </c>
      <c r="J49" t="str">
        <f t="shared" si="8"/>
        <v/>
      </c>
      <c r="K49" t="str">
        <f t="shared" si="8"/>
        <v/>
      </c>
      <c r="L49" t="str">
        <f t="shared" si="8"/>
        <v/>
      </c>
      <c r="M49" t="str">
        <f t="shared" si="8"/>
        <v/>
      </c>
      <c r="N49" t="str">
        <f t="shared" si="8"/>
        <v/>
      </c>
      <c r="O49" t="str">
        <f t="shared" si="8"/>
        <v/>
      </c>
      <c r="P49" t="str">
        <f t="shared" si="8"/>
        <v/>
      </c>
      <c r="Q49" t="str">
        <f t="shared" si="8"/>
        <v/>
      </c>
      <c r="R49" t="str">
        <f t="shared" si="8"/>
        <v/>
      </c>
      <c r="S49" t="str">
        <f t="shared" si="8"/>
        <v/>
      </c>
      <c r="T49" t="str">
        <f t="shared" si="8"/>
        <v/>
      </c>
      <c r="U49" t="str">
        <f t="shared" si="8"/>
        <v/>
      </c>
      <c r="V49" t="str">
        <f t="shared" si="8"/>
        <v/>
      </c>
      <c r="W49" t="str">
        <f t="shared" si="8"/>
        <v/>
      </c>
      <c r="X49" t="str">
        <f t="shared" si="8"/>
        <v/>
      </c>
      <c r="Y49" t="str">
        <f t="shared" si="8"/>
        <v/>
      </c>
      <c r="Z49" t="str">
        <f t="shared" si="8"/>
        <v/>
      </c>
      <c r="AA49" t="str">
        <f t="shared" si="8"/>
        <v/>
      </c>
      <c r="AB49" t="str">
        <f t="shared" si="8"/>
        <v/>
      </c>
      <c r="AC49" t="str">
        <f t="shared" si="8"/>
        <v/>
      </c>
      <c r="AD49" t="str">
        <f t="shared" si="4"/>
        <v/>
      </c>
      <c r="AE49" t="str">
        <f t="shared" si="4"/>
        <v/>
      </c>
      <c r="AF49" t="str">
        <f t="shared" si="5"/>
        <v/>
      </c>
      <c r="AG49" s="81">
        <f>IF(Neocenjeni!AG44=0,COUNTIF(C5:AF5,1),"")</f>
        <v>0</v>
      </c>
      <c r="AH49" t="str">
        <f>IF(Neocenjeni!AH44="",IF(AG49=0,""," "&amp;A5&amp;" "&amp;IF(AG49&gt;4,"("&amp;AG49&amp;") ","")&amp;"("&amp;TRIM(CONCATENATE(" ",C49,"  ",D49," ",E49," ",F49," ",G49," ",H49," ",I49," ",J49," ",K49," ",L49," ",M49," ",N49," ",O49," ",P49," ",Q49," ",R49," ",S49," ",T49," ",U49," ",V49," ",W49," ",X49," ",Y49," ",Z49," ",AA49," ",AB49," ",AC49," ",AD49," ",AE49," ",AF49,""))&amp;")"),"")</f>
        <v/>
      </c>
      <c r="BD49" s="33"/>
    </row>
    <row r="50" spans="3:56" x14ac:dyDescent="0.25">
      <c r="C50" t="str">
        <f t="shared" ref="C50:AC50" si="9">IF(C6=1,C$1,"")</f>
        <v/>
      </c>
      <c r="D50" t="str">
        <f t="shared" si="9"/>
        <v/>
      </c>
      <c r="E50" t="str">
        <f t="shared" si="9"/>
        <v/>
      </c>
      <c r="F50" t="str">
        <f t="shared" si="9"/>
        <v/>
      </c>
      <c r="G50" t="str">
        <f t="shared" si="9"/>
        <v/>
      </c>
      <c r="H50" t="str">
        <f t="shared" si="9"/>
        <v/>
      </c>
      <c r="I50" t="str">
        <f t="shared" si="9"/>
        <v/>
      </c>
      <c r="J50" t="str">
        <f t="shared" si="9"/>
        <v/>
      </c>
      <c r="K50" t="str">
        <f t="shared" si="9"/>
        <v/>
      </c>
      <c r="L50" t="str">
        <f t="shared" si="9"/>
        <v/>
      </c>
      <c r="M50" t="str">
        <f t="shared" si="9"/>
        <v/>
      </c>
      <c r="N50" t="str">
        <f t="shared" si="9"/>
        <v/>
      </c>
      <c r="O50" t="str">
        <f t="shared" si="9"/>
        <v/>
      </c>
      <c r="P50" t="str">
        <f t="shared" si="9"/>
        <v/>
      </c>
      <c r="Q50" t="str">
        <f t="shared" si="9"/>
        <v/>
      </c>
      <c r="R50" t="str">
        <f t="shared" si="9"/>
        <v/>
      </c>
      <c r="S50" t="str">
        <f t="shared" si="9"/>
        <v/>
      </c>
      <c r="T50" t="str">
        <f t="shared" si="9"/>
        <v/>
      </c>
      <c r="U50" t="str">
        <f t="shared" si="9"/>
        <v/>
      </c>
      <c r="V50" t="str">
        <f t="shared" si="9"/>
        <v/>
      </c>
      <c r="W50" t="str">
        <f t="shared" si="9"/>
        <v/>
      </c>
      <c r="X50" t="str">
        <f t="shared" si="9"/>
        <v/>
      </c>
      <c r="Y50" t="str">
        <f t="shared" si="9"/>
        <v/>
      </c>
      <c r="Z50" t="str">
        <f t="shared" si="9"/>
        <v/>
      </c>
      <c r="AA50" t="str">
        <f t="shared" si="9"/>
        <v/>
      </c>
      <c r="AB50" t="str">
        <f t="shared" si="9"/>
        <v/>
      </c>
      <c r="AC50" t="str">
        <f t="shared" si="9"/>
        <v/>
      </c>
      <c r="AD50" t="str">
        <f t="shared" si="4"/>
        <v/>
      </c>
      <c r="AE50" t="str">
        <f t="shared" si="4"/>
        <v/>
      </c>
      <c r="AF50" t="str">
        <f t="shared" si="5"/>
        <v/>
      </c>
      <c r="AG50" s="81">
        <f>IF(Neocenjeni!AG45=0,COUNTIF(C6:AF6,1),"")</f>
        <v>0</v>
      </c>
      <c r="AH50" t="str">
        <f>IF(Neocenjeni!AH45="",IF(AG50=0,""," "&amp;A6&amp;" "&amp;IF(AG50&gt;4,"("&amp;AG50&amp;") ","")&amp;"("&amp;TRIM(CONCATENATE(" ",C50,"  ",D50," ",E50," ",F50," ",G50," ",H50," ",I50," ",J50," ",K50," ",L50," ",M50," ",N50," ",O50," ",P50," ",Q50," ",R50," ",S50," ",T50," ",U50," ",V50," ",W50," ",X50," ",Y50," ",Z50," ",AA50," ",AB50," ",AC50," ",AD50," ",AE50," ",AF50,""))&amp;")"),"")</f>
        <v/>
      </c>
      <c r="BD50" s="33"/>
    </row>
    <row r="51" spans="3:56" x14ac:dyDescent="0.25">
      <c r="C51" t="str">
        <f t="shared" ref="C51:AC51" si="10">IF(C7=1,C$1,"")</f>
        <v/>
      </c>
      <c r="D51" t="str">
        <f t="shared" si="10"/>
        <v/>
      </c>
      <c r="E51" t="str">
        <f t="shared" si="10"/>
        <v/>
      </c>
      <c r="F51" t="str">
        <f t="shared" si="10"/>
        <v/>
      </c>
      <c r="G51" t="str">
        <f t="shared" si="10"/>
        <v/>
      </c>
      <c r="H51" t="str">
        <f t="shared" si="10"/>
        <v/>
      </c>
      <c r="I51" t="str">
        <f t="shared" si="10"/>
        <v/>
      </c>
      <c r="J51" t="str">
        <f t="shared" si="10"/>
        <v/>
      </c>
      <c r="K51" t="str">
        <f t="shared" si="10"/>
        <v/>
      </c>
      <c r="L51" t="str">
        <f t="shared" si="10"/>
        <v/>
      </c>
      <c r="M51" t="str">
        <f t="shared" si="10"/>
        <v/>
      </c>
      <c r="N51" t="str">
        <f t="shared" si="10"/>
        <v/>
      </c>
      <c r="O51" t="str">
        <f t="shared" si="10"/>
        <v/>
      </c>
      <c r="P51" t="str">
        <f t="shared" si="10"/>
        <v/>
      </c>
      <c r="Q51" t="str">
        <f t="shared" si="10"/>
        <v/>
      </c>
      <c r="R51" t="str">
        <f t="shared" si="10"/>
        <v/>
      </c>
      <c r="S51" t="str">
        <f t="shared" si="10"/>
        <v/>
      </c>
      <c r="T51" t="str">
        <f t="shared" si="10"/>
        <v/>
      </c>
      <c r="U51" t="str">
        <f t="shared" si="10"/>
        <v/>
      </c>
      <c r="V51" t="str">
        <f t="shared" si="10"/>
        <v/>
      </c>
      <c r="W51" t="str">
        <f t="shared" si="10"/>
        <v/>
      </c>
      <c r="X51" t="str">
        <f t="shared" si="10"/>
        <v/>
      </c>
      <c r="Y51" t="str">
        <f t="shared" si="10"/>
        <v/>
      </c>
      <c r="Z51" t="str">
        <f t="shared" si="10"/>
        <v/>
      </c>
      <c r="AA51" t="str">
        <f t="shared" si="10"/>
        <v/>
      </c>
      <c r="AB51" t="str">
        <f t="shared" si="10"/>
        <v/>
      </c>
      <c r="AC51" t="str">
        <f t="shared" si="10"/>
        <v/>
      </c>
      <c r="AD51" t="str">
        <f t="shared" si="4"/>
        <v/>
      </c>
      <c r="AE51" t="str">
        <f t="shared" si="4"/>
        <v/>
      </c>
      <c r="AF51" t="str">
        <f t="shared" si="5"/>
        <v/>
      </c>
      <c r="AG51" s="81">
        <f>IF(Neocenjeni!AG46=0,COUNTIF(C7:AF7,1),"")</f>
        <v>0</v>
      </c>
      <c r="AH51" t="str">
        <f>IF(Neocenjeni!AH46="",IF(AG51=0,""," "&amp;A7&amp;" "&amp;IF(AG51&gt;4,"("&amp;AG51&amp;") ","")&amp;"("&amp;TRIM(CONCATENATE(" ",C51,"  ",D51," ",E51," ",F51," ",G51," ",H51," ",I51," ",J51," ",K51," ",L51," ",M51," ",N51," ",O51," ",P51," ",Q51," ",R51," ",S51," ",T51," ",U51," ",V51," ",W51," ",X51," ",Y51," ",Z51," ",AA51," ",AB51," ",AC51," ",AD51," ",AE51," ",AF51,""))&amp;")"),"")</f>
        <v/>
      </c>
      <c r="BD51" s="33"/>
    </row>
    <row r="52" spans="3:56" x14ac:dyDescent="0.25">
      <c r="C52" t="str">
        <f t="shared" ref="C52:AC52" si="11">IF(C8=1,C$1,"")</f>
        <v/>
      </c>
      <c r="D52" t="str">
        <f t="shared" si="11"/>
        <v/>
      </c>
      <c r="E52" t="str">
        <f t="shared" si="11"/>
        <v/>
      </c>
      <c r="F52" t="str">
        <f t="shared" si="11"/>
        <v/>
      </c>
      <c r="G52" t="str">
        <f t="shared" si="11"/>
        <v/>
      </c>
      <c r="H52" t="str">
        <f t="shared" si="11"/>
        <v/>
      </c>
      <c r="I52" t="str">
        <f t="shared" si="11"/>
        <v/>
      </c>
      <c r="J52" t="str">
        <f t="shared" si="11"/>
        <v/>
      </c>
      <c r="K52" t="str">
        <f t="shared" si="11"/>
        <v/>
      </c>
      <c r="L52" t="str">
        <f t="shared" si="11"/>
        <v/>
      </c>
      <c r="M52" t="str">
        <f t="shared" si="11"/>
        <v/>
      </c>
      <c r="N52" t="str">
        <f t="shared" si="11"/>
        <v/>
      </c>
      <c r="O52" t="str">
        <f t="shared" si="11"/>
        <v/>
      </c>
      <c r="P52" t="str">
        <f t="shared" si="11"/>
        <v/>
      </c>
      <c r="Q52" t="str">
        <f t="shared" si="11"/>
        <v/>
      </c>
      <c r="R52" t="str">
        <f t="shared" si="11"/>
        <v/>
      </c>
      <c r="S52" t="str">
        <f t="shared" si="11"/>
        <v/>
      </c>
      <c r="T52" t="str">
        <f t="shared" si="11"/>
        <v/>
      </c>
      <c r="U52" t="str">
        <f t="shared" si="11"/>
        <v/>
      </c>
      <c r="V52" t="str">
        <f t="shared" si="11"/>
        <v/>
      </c>
      <c r="W52" t="str">
        <f t="shared" si="11"/>
        <v/>
      </c>
      <c r="X52" t="str">
        <f t="shared" si="11"/>
        <v/>
      </c>
      <c r="Y52" t="str">
        <f t="shared" si="11"/>
        <v/>
      </c>
      <c r="Z52" t="str">
        <f t="shared" si="11"/>
        <v/>
      </c>
      <c r="AA52" t="str">
        <f t="shared" si="11"/>
        <v/>
      </c>
      <c r="AB52" t="str">
        <f t="shared" si="11"/>
        <v/>
      </c>
      <c r="AC52" t="str">
        <f t="shared" si="11"/>
        <v/>
      </c>
      <c r="AD52" t="str">
        <f t="shared" si="4"/>
        <v/>
      </c>
      <c r="AE52" t="str">
        <f t="shared" si="4"/>
        <v/>
      </c>
      <c r="AF52" t="str">
        <f t="shared" si="5"/>
        <v/>
      </c>
      <c r="AG52" s="81">
        <f>IF(Neocenjeni!AG47=0,COUNTIF(C8:AF8,1),"")</f>
        <v>0</v>
      </c>
      <c r="AH52" t="str">
        <f>IF(Neocenjeni!AH47="",IF(AG52=0,""," "&amp;A8&amp;" "&amp;IF(AG52&gt;4,"("&amp;AG52&amp;") ","")&amp;"("&amp;TRIM(CONCATENATE(" ",C52,"  ",D52," ",E52," ",F52," ",G52," ",H52," ",I52," ",J52," ",K52," ",L52," ",M52," ",N52," ",O52," ",P52," ",Q52," ",R52," ",S52," ",T52," ",U52," ",V52," ",W52," ",X52," ",Y52," ",Z52," ",AA52," ",AB52," ",AC52," ",AD52," ",AE52," ",AF52,""))&amp;")"),"")</f>
        <v/>
      </c>
      <c r="BD52" s="33"/>
    </row>
    <row r="53" spans="3:56" x14ac:dyDescent="0.25">
      <c r="C53" t="str">
        <f t="shared" ref="C53:AC53" si="12">IF(C9=1,C$1,"")</f>
        <v/>
      </c>
      <c r="D53" t="str">
        <f t="shared" si="12"/>
        <v/>
      </c>
      <c r="E53" t="str">
        <f t="shared" si="12"/>
        <v/>
      </c>
      <c r="F53" t="str">
        <f t="shared" si="12"/>
        <v/>
      </c>
      <c r="G53" t="str">
        <f t="shared" si="12"/>
        <v/>
      </c>
      <c r="H53" t="str">
        <f t="shared" si="12"/>
        <v/>
      </c>
      <c r="I53" t="str">
        <f t="shared" si="12"/>
        <v/>
      </c>
      <c r="J53" t="str">
        <f t="shared" si="12"/>
        <v/>
      </c>
      <c r="K53" t="str">
        <f t="shared" si="12"/>
        <v/>
      </c>
      <c r="L53" t="str">
        <f t="shared" si="12"/>
        <v/>
      </c>
      <c r="M53" t="str">
        <f t="shared" si="12"/>
        <v/>
      </c>
      <c r="N53" t="str">
        <f t="shared" si="12"/>
        <v/>
      </c>
      <c r="O53" t="str">
        <f t="shared" si="12"/>
        <v/>
      </c>
      <c r="P53" t="str">
        <f t="shared" si="12"/>
        <v/>
      </c>
      <c r="Q53" t="str">
        <f t="shared" si="12"/>
        <v/>
      </c>
      <c r="R53" t="str">
        <f t="shared" si="12"/>
        <v/>
      </c>
      <c r="S53" t="str">
        <f t="shared" si="12"/>
        <v/>
      </c>
      <c r="T53" t="str">
        <f t="shared" si="12"/>
        <v/>
      </c>
      <c r="U53" t="str">
        <f t="shared" si="12"/>
        <v/>
      </c>
      <c r="V53" t="str">
        <f t="shared" si="12"/>
        <v/>
      </c>
      <c r="W53" t="str">
        <f t="shared" si="12"/>
        <v/>
      </c>
      <c r="X53" t="str">
        <f t="shared" si="12"/>
        <v/>
      </c>
      <c r="Y53" t="str">
        <f t="shared" si="12"/>
        <v/>
      </c>
      <c r="Z53" t="str">
        <f t="shared" si="12"/>
        <v/>
      </c>
      <c r="AA53" t="str">
        <f t="shared" si="12"/>
        <v/>
      </c>
      <c r="AB53" t="str">
        <f t="shared" si="12"/>
        <v/>
      </c>
      <c r="AC53" t="str">
        <f t="shared" si="12"/>
        <v/>
      </c>
      <c r="AD53" t="str">
        <f t="shared" si="4"/>
        <v/>
      </c>
      <c r="AE53" t="str">
        <f t="shared" si="4"/>
        <v/>
      </c>
      <c r="AF53" t="str">
        <f t="shared" si="5"/>
        <v/>
      </c>
      <c r="AG53" s="81">
        <f>IF(Neocenjeni!AG48=0,COUNTIF(C9:AF9,1),"")</f>
        <v>0</v>
      </c>
      <c r="AH53" t="str">
        <f>IF(Neocenjeni!AH48="",IF(AG53=0,""," "&amp;A9&amp;" "&amp;IF(AG53&gt;4,"("&amp;AG53&amp;") ","")&amp;"("&amp;TRIM(CONCATENATE(" ",C53,"  ",D53," ",E53," ",F53," ",G53," ",H53," ",I53," ",J53," ",K53," ",L53," ",M53," ",N53," ",O53," ",P53," ",Q53," ",R53," ",S53," ",T53," ",U53," ",V53," ",W53," ",X53," ",Y53," ",Z53," ",AA53," ",AB53," ",AC53," ",AD53," ",AE53," ",AF53,""))&amp;")"),"")</f>
        <v/>
      </c>
      <c r="BD53" s="33"/>
    </row>
    <row r="54" spans="3:56" x14ac:dyDescent="0.25">
      <c r="C54" t="str">
        <f t="shared" ref="C54:AC54" si="13">IF(C10=1,C$1,"")</f>
        <v/>
      </c>
      <c r="D54" t="str">
        <f t="shared" si="13"/>
        <v/>
      </c>
      <c r="E54" t="str">
        <f t="shared" si="13"/>
        <v/>
      </c>
      <c r="F54" t="str">
        <f t="shared" si="13"/>
        <v/>
      </c>
      <c r="G54" t="str">
        <f t="shared" si="13"/>
        <v/>
      </c>
      <c r="H54" t="str">
        <f t="shared" si="13"/>
        <v/>
      </c>
      <c r="I54" t="str">
        <f t="shared" si="13"/>
        <v/>
      </c>
      <c r="J54" t="str">
        <f t="shared" si="13"/>
        <v/>
      </c>
      <c r="K54" t="str">
        <f t="shared" si="13"/>
        <v/>
      </c>
      <c r="L54" t="str">
        <f t="shared" si="13"/>
        <v/>
      </c>
      <c r="M54" t="str">
        <f t="shared" si="13"/>
        <v/>
      </c>
      <c r="N54" t="str">
        <f t="shared" si="13"/>
        <v/>
      </c>
      <c r="O54" t="str">
        <f t="shared" si="13"/>
        <v/>
      </c>
      <c r="P54" t="str">
        <f t="shared" si="13"/>
        <v/>
      </c>
      <c r="Q54" t="str">
        <f t="shared" si="13"/>
        <v/>
      </c>
      <c r="R54" t="str">
        <f t="shared" si="13"/>
        <v/>
      </c>
      <c r="S54" t="str">
        <f t="shared" si="13"/>
        <v/>
      </c>
      <c r="T54" t="str">
        <f t="shared" si="13"/>
        <v/>
      </c>
      <c r="U54" t="str">
        <f t="shared" si="13"/>
        <v/>
      </c>
      <c r="V54" t="str">
        <f t="shared" si="13"/>
        <v/>
      </c>
      <c r="W54" t="str">
        <f t="shared" si="13"/>
        <v/>
      </c>
      <c r="X54" t="str">
        <f t="shared" si="13"/>
        <v/>
      </c>
      <c r="Y54" t="str">
        <f t="shared" si="13"/>
        <v/>
      </c>
      <c r="Z54" t="str">
        <f t="shared" si="13"/>
        <v/>
      </c>
      <c r="AA54" t="str">
        <f t="shared" si="13"/>
        <v/>
      </c>
      <c r="AB54" t="str">
        <f t="shared" si="13"/>
        <v/>
      </c>
      <c r="AC54" t="str">
        <f t="shared" si="13"/>
        <v/>
      </c>
      <c r="AD54" t="str">
        <f t="shared" si="4"/>
        <v/>
      </c>
      <c r="AE54" t="str">
        <f t="shared" si="4"/>
        <v/>
      </c>
      <c r="AF54" t="str">
        <f t="shared" si="5"/>
        <v/>
      </c>
      <c r="AG54" s="81">
        <f>IF(Neocenjeni!AG49=0,COUNTIF(C10:AF10,1),"")</f>
        <v>0</v>
      </c>
      <c r="AH54" t="str">
        <f>IF(Neocenjeni!AH49="",IF(AG54=0,""," "&amp;A10&amp;" "&amp;IF(AG54&gt;4,"("&amp;AG54&amp;") ","")&amp;"("&amp;TRIM(CONCATENATE(" ",C54,"  ",D54," ",E54," ",F54," ",G54," ",H54," ",I54," ",J54," ",K54," ",L54," ",M54," ",N54," ",O54," ",P54," ",Q54," ",R54," ",S54," ",T54," ",U54," ",V54," ",W54," ",X54," ",Y54," ",Z54," ",AA54," ",AB54," ",AC54," ",AD54," ",AE54," ",AF54,""))&amp;")"),"")</f>
        <v/>
      </c>
      <c r="BD54" s="33"/>
    </row>
    <row r="55" spans="3:56" x14ac:dyDescent="0.25">
      <c r="C55" t="str">
        <f t="shared" ref="C55:AC55" si="14">IF(C11=1,C$1,"")</f>
        <v/>
      </c>
      <c r="D55" t="str">
        <f t="shared" si="14"/>
        <v/>
      </c>
      <c r="E55" t="str">
        <f t="shared" si="14"/>
        <v/>
      </c>
      <c r="F55" t="str">
        <f t="shared" si="14"/>
        <v/>
      </c>
      <c r="G55" t="str">
        <f t="shared" si="14"/>
        <v/>
      </c>
      <c r="H55" t="str">
        <f t="shared" si="14"/>
        <v/>
      </c>
      <c r="I55" t="str">
        <f t="shared" si="14"/>
        <v/>
      </c>
      <c r="J55" t="str">
        <f t="shared" si="14"/>
        <v/>
      </c>
      <c r="K55" t="str">
        <f t="shared" si="14"/>
        <v/>
      </c>
      <c r="L55" t="str">
        <f t="shared" si="14"/>
        <v/>
      </c>
      <c r="M55" t="str">
        <f t="shared" si="14"/>
        <v/>
      </c>
      <c r="N55" t="str">
        <f t="shared" si="14"/>
        <v/>
      </c>
      <c r="O55" t="str">
        <f t="shared" si="14"/>
        <v/>
      </c>
      <c r="P55" t="str">
        <f t="shared" si="14"/>
        <v/>
      </c>
      <c r="Q55" t="str">
        <f t="shared" si="14"/>
        <v/>
      </c>
      <c r="R55" t="str">
        <f t="shared" si="14"/>
        <v/>
      </c>
      <c r="S55" t="str">
        <f t="shared" si="14"/>
        <v/>
      </c>
      <c r="T55" t="str">
        <f t="shared" si="14"/>
        <v/>
      </c>
      <c r="U55" t="str">
        <f t="shared" si="14"/>
        <v/>
      </c>
      <c r="V55" t="str">
        <f t="shared" si="14"/>
        <v/>
      </c>
      <c r="W55" t="str">
        <f t="shared" si="14"/>
        <v/>
      </c>
      <c r="X55" t="str">
        <f t="shared" si="14"/>
        <v/>
      </c>
      <c r="Y55" t="str">
        <f t="shared" si="14"/>
        <v/>
      </c>
      <c r="Z55" t="str">
        <f t="shared" si="14"/>
        <v/>
      </c>
      <c r="AA55" t="str">
        <f t="shared" si="14"/>
        <v/>
      </c>
      <c r="AB55" t="str">
        <f t="shared" si="14"/>
        <v/>
      </c>
      <c r="AC55" t="str">
        <f t="shared" si="14"/>
        <v/>
      </c>
      <c r="AD55" t="str">
        <f t="shared" si="4"/>
        <v/>
      </c>
      <c r="AE55" t="str">
        <f t="shared" si="4"/>
        <v/>
      </c>
      <c r="AF55" t="str">
        <f t="shared" si="5"/>
        <v/>
      </c>
      <c r="AG55" s="81">
        <f>IF(Neocenjeni!AG50=0,COUNTIF(C11:AF11,1),"")</f>
        <v>0</v>
      </c>
      <c r="AH55" t="str">
        <f>IF(Neocenjeni!AH50="",IF(AG55=0,""," "&amp;A11&amp;" "&amp;IF(AG55&gt;4,"("&amp;AG55&amp;") ","")&amp;"("&amp;TRIM(CONCATENATE(" ",C55,"  ",D55," ",E55," ",F55," ",G55," ",H55," ",I55," ",J55," ",K55," ",L55," ",M55," ",N55," ",O55," ",P55," ",Q55," ",R55," ",S55," ",T55," ",U55," ",V55," ",W55," ",X55," ",Y55," ",Z55," ",AA55," ",AB55," ",AC55," ",AD55," ",AE55," ",AF55,""))&amp;")"),"")</f>
        <v/>
      </c>
      <c r="BD55" s="33"/>
    </row>
    <row r="56" spans="3:56" x14ac:dyDescent="0.25">
      <c r="C56" t="str">
        <f t="shared" ref="C56:AC56" si="15">IF(C12=1,C$1,"")</f>
        <v/>
      </c>
      <c r="D56" t="str">
        <f t="shared" si="15"/>
        <v/>
      </c>
      <c r="E56" t="str">
        <f t="shared" si="15"/>
        <v/>
      </c>
      <c r="F56" t="str">
        <f t="shared" si="15"/>
        <v/>
      </c>
      <c r="G56" t="str">
        <f t="shared" si="15"/>
        <v/>
      </c>
      <c r="H56" t="str">
        <f t="shared" si="15"/>
        <v/>
      </c>
      <c r="I56" t="str">
        <f t="shared" si="15"/>
        <v/>
      </c>
      <c r="J56" t="str">
        <f t="shared" si="15"/>
        <v/>
      </c>
      <c r="K56" t="str">
        <f t="shared" si="15"/>
        <v/>
      </c>
      <c r="L56" t="str">
        <f t="shared" si="15"/>
        <v/>
      </c>
      <c r="M56" t="str">
        <f t="shared" si="15"/>
        <v/>
      </c>
      <c r="N56" t="str">
        <f t="shared" si="15"/>
        <v/>
      </c>
      <c r="O56" t="str">
        <f t="shared" si="15"/>
        <v/>
      </c>
      <c r="P56" t="str">
        <f t="shared" si="15"/>
        <v/>
      </c>
      <c r="Q56" t="str">
        <f t="shared" si="15"/>
        <v/>
      </c>
      <c r="R56" t="str">
        <f t="shared" si="15"/>
        <v/>
      </c>
      <c r="S56" t="str">
        <f t="shared" si="15"/>
        <v/>
      </c>
      <c r="T56" t="str">
        <f t="shared" si="15"/>
        <v/>
      </c>
      <c r="U56" t="str">
        <f t="shared" si="15"/>
        <v/>
      </c>
      <c r="V56" t="str">
        <f t="shared" si="15"/>
        <v/>
      </c>
      <c r="W56" t="str">
        <f t="shared" si="15"/>
        <v/>
      </c>
      <c r="X56" t="str">
        <f t="shared" si="15"/>
        <v/>
      </c>
      <c r="Y56" t="str">
        <f t="shared" si="15"/>
        <v/>
      </c>
      <c r="Z56" t="str">
        <f t="shared" si="15"/>
        <v/>
      </c>
      <c r="AA56" t="str">
        <f t="shared" si="15"/>
        <v/>
      </c>
      <c r="AB56" t="str">
        <f t="shared" si="15"/>
        <v/>
      </c>
      <c r="AC56" t="str">
        <f t="shared" si="15"/>
        <v/>
      </c>
      <c r="AD56" t="str">
        <f t="shared" si="4"/>
        <v/>
      </c>
      <c r="AE56" t="str">
        <f t="shared" si="4"/>
        <v/>
      </c>
      <c r="AF56" t="str">
        <f t="shared" si="5"/>
        <v/>
      </c>
      <c r="AG56" s="81">
        <f>IF(Neocenjeni!AG51=0,COUNTIF(C12:AF12,1),"")</f>
        <v>0</v>
      </c>
      <c r="AH56" t="str">
        <f>IF(Neocenjeni!AH51="",IF(AG56=0,""," "&amp;A12&amp;" "&amp;IF(AG56&gt;4,"("&amp;AG56&amp;") ","")&amp;"("&amp;TRIM(CONCATENATE(" ",C56,"  ",D56," ",E56," ",F56," ",G56," ",H56," ",I56," ",J56," ",K56," ",L56," ",M56," ",N56," ",O56," ",P56," ",Q56," ",R56," ",S56," ",T56," ",U56," ",V56," ",W56," ",X56," ",Y56," ",Z56," ",AA56," ",AB56," ",AC56," ",AD56," ",AE56," ",AF56,""))&amp;")"),"")</f>
        <v/>
      </c>
      <c r="BD56" s="33"/>
    </row>
    <row r="57" spans="3:56" x14ac:dyDescent="0.25">
      <c r="C57" t="str">
        <f t="shared" ref="C57:AC57" si="16">IF(C13=1,C$1,"")</f>
        <v/>
      </c>
      <c r="D57" t="str">
        <f t="shared" si="16"/>
        <v/>
      </c>
      <c r="E57" t="str">
        <f t="shared" si="16"/>
        <v/>
      </c>
      <c r="F57" t="str">
        <f t="shared" si="16"/>
        <v/>
      </c>
      <c r="G57" t="str">
        <f t="shared" si="16"/>
        <v/>
      </c>
      <c r="H57" t="str">
        <f t="shared" si="16"/>
        <v/>
      </c>
      <c r="I57" t="str">
        <f t="shared" si="16"/>
        <v/>
      </c>
      <c r="J57" t="str">
        <f t="shared" si="16"/>
        <v/>
      </c>
      <c r="K57" t="str">
        <f t="shared" si="16"/>
        <v/>
      </c>
      <c r="L57" t="str">
        <f t="shared" si="16"/>
        <v/>
      </c>
      <c r="M57" t="str">
        <f t="shared" si="16"/>
        <v/>
      </c>
      <c r="N57" t="str">
        <f t="shared" si="16"/>
        <v/>
      </c>
      <c r="O57" t="str">
        <f t="shared" si="16"/>
        <v/>
      </c>
      <c r="P57" t="str">
        <f t="shared" si="16"/>
        <v/>
      </c>
      <c r="Q57" t="str">
        <f t="shared" si="16"/>
        <v/>
      </c>
      <c r="R57" t="str">
        <f t="shared" si="16"/>
        <v/>
      </c>
      <c r="S57" t="str">
        <f t="shared" si="16"/>
        <v/>
      </c>
      <c r="T57" t="str">
        <f t="shared" si="16"/>
        <v/>
      </c>
      <c r="U57" t="str">
        <f t="shared" si="16"/>
        <v/>
      </c>
      <c r="V57" t="str">
        <f t="shared" si="16"/>
        <v/>
      </c>
      <c r="W57" t="str">
        <f t="shared" si="16"/>
        <v/>
      </c>
      <c r="X57" t="str">
        <f t="shared" si="16"/>
        <v/>
      </c>
      <c r="Y57" t="str">
        <f t="shared" si="16"/>
        <v/>
      </c>
      <c r="Z57" t="str">
        <f t="shared" si="16"/>
        <v/>
      </c>
      <c r="AA57" t="str">
        <f t="shared" si="16"/>
        <v/>
      </c>
      <c r="AB57" t="str">
        <f t="shared" si="16"/>
        <v/>
      </c>
      <c r="AC57" t="str">
        <f t="shared" si="16"/>
        <v/>
      </c>
      <c r="AD57" t="str">
        <f t="shared" si="4"/>
        <v/>
      </c>
      <c r="AE57" t="str">
        <f t="shared" si="4"/>
        <v/>
      </c>
      <c r="AF57" t="str">
        <f t="shared" si="5"/>
        <v/>
      </c>
      <c r="AG57" s="81">
        <f>IF(Neocenjeni!AG52=0,COUNTIF(C13:AF13,1),"")</f>
        <v>0</v>
      </c>
      <c r="AH57" t="str">
        <f>IF(Neocenjeni!AH52="",IF(AG57=0,""," "&amp;A13&amp;" "&amp;IF(AG57&gt;4,"("&amp;AG57&amp;") ","")&amp;"("&amp;TRIM(CONCATENATE(" ",C57,"  ",D57," ",E57," ",F57," ",G57," ",H57," ",I57," ",J57," ",K57," ",L57," ",M57," ",N57," ",O57," ",P57," ",Q57," ",R57," ",S57," ",T57," ",U57," ",V57," ",W57," ",X57," ",Y57," ",Z57," ",AA57," ",AB57," ",AC57," ",AD57," ",AE57," ",AF57,""))&amp;")"),"")</f>
        <v/>
      </c>
      <c r="BD57" s="33"/>
    </row>
    <row r="58" spans="3:56" x14ac:dyDescent="0.25">
      <c r="C58" t="str">
        <f t="shared" ref="C58:AC58" si="17">IF(C14=1,C$1,"")</f>
        <v/>
      </c>
      <c r="D58" t="str">
        <f t="shared" si="17"/>
        <v/>
      </c>
      <c r="E58" t="str">
        <f t="shared" si="17"/>
        <v/>
      </c>
      <c r="F58" t="str">
        <f t="shared" si="17"/>
        <v/>
      </c>
      <c r="G58" t="str">
        <f t="shared" si="17"/>
        <v/>
      </c>
      <c r="H58" t="str">
        <f t="shared" si="17"/>
        <v/>
      </c>
      <c r="I58" t="str">
        <f t="shared" si="17"/>
        <v/>
      </c>
      <c r="J58" t="str">
        <f t="shared" si="17"/>
        <v/>
      </c>
      <c r="K58" t="str">
        <f t="shared" si="17"/>
        <v/>
      </c>
      <c r="L58" t="str">
        <f t="shared" si="17"/>
        <v/>
      </c>
      <c r="M58" t="str">
        <f t="shared" si="17"/>
        <v/>
      </c>
      <c r="N58" t="str">
        <f t="shared" si="17"/>
        <v/>
      </c>
      <c r="O58" t="str">
        <f t="shared" si="17"/>
        <v/>
      </c>
      <c r="P58" t="str">
        <f t="shared" si="17"/>
        <v/>
      </c>
      <c r="Q58" t="str">
        <f t="shared" si="17"/>
        <v/>
      </c>
      <c r="R58" t="str">
        <f t="shared" si="17"/>
        <v/>
      </c>
      <c r="S58" t="str">
        <f t="shared" si="17"/>
        <v/>
      </c>
      <c r="T58" t="str">
        <f t="shared" si="17"/>
        <v/>
      </c>
      <c r="U58" t="str">
        <f t="shared" si="17"/>
        <v/>
      </c>
      <c r="V58" t="str">
        <f t="shared" si="17"/>
        <v/>
      </c>
      <c r="W58" t="str">
        <f t="shared" si="17"/>
        <v/>
      </c>
      <c r="X58" t="str">
        <f t="shared" si="17"/>
        <v/>
      </c>
      <c r="Y58" t="str">
        <f t="shared" si="17"/>
        <v/>
      </c>
      <c r="Z58" t="str">
        <f t="shared" si="17"/>
        <v/>
      </c>
      <c r="AA58" t="str">
        <f t="shared" si="17"/>
        <v/>
      </c>
      <c r="AB58" t="str">
        <f t="shared" si="17"/>
        <v/>
      </c>
      <c r="AC58" t="str">
        <f t="shared" si="17"/>
        <v/>
      </c>
      <c r="AD58" t="str">
        <f t="shared" si="4"/>
        <v/>
      </c>
      <c r="AE58" t="str">
        <f t="shared" si="4"/>
        <v/>
      </c>
      <c r="AF58" t="str">
        <f t="shared" si="5"/>
        <v/>
      </c>
      <c r="AG58" s="81">
        <f>IF(Neocenjeni!AG53=0,COUNTIF(C14:AF14,1),"")</f>
        <v>0</v>
      </c>
      <c r="AH58" t="str">
        <f>IF(Neocenjeni!AH53="",IF(AG58=0,""," "&amp;A14&amp;" "&amp;IF(AG58&gt;4,"("&amp;AG58&amp;") ","")&amp;"("&amp;TRIM(CONCATENATE(" ",C58,"  ",D58," ",E58," ",F58," ",G58," ",H58," ",I58," ",J58," ",K58," ",L58," ",M58," ",N58," ",O58," ",P58," ",Q58," ",R58," ",S58," ",T58," ",U58," ",V58," ",W58," ",X58," ",Y58," ",Z58," ",AA58," ",AB58," ",AC58," ",AD58," ",AE58," ",AF58,""))&amp;")"),"")</f>
        <v/>
      </c>
      <c r="BD58" s="33"/>
    </row>
    <row r="59" spans="3:56" x14ac:dyDescent="0.25">
      <c r="C59" t="str">
        <f t="shared" ref="C59:AC59" si="18">IF(C15=1,C$1,"")</f>
        <v/>
      </c>
      <c r="D59" t="str">
        <f t="shared" si="18"/>
        <v/>
      </c>
      <c r="E59" t="str">
        <f t="shared" si="18"/>
        <v/>
      </c>
      <c r="F59" t="str">
        <f t="shared" si="18"/>
        <v/>
      </c>
      <c r="G59" t="str">
        <f t="shared" si="18"/>
        <v/>
      </c>
      <c r="H59" t="str">
        <f t="shared" si="18"/>
        <v/>
      </c>
      <c r="I59" t="str">
        <f t="shared" si="18"/>
        <v/>
      </c>
      <c r="J59" t="str">
        <f t="shared" si="18"/>
        <v/>
      </c>
      <c r="K59" t="str">
        <f t="shared" si="18"/>
        <v/>
      </c>
      <c r="L59" t="str">
        <f t="shared" si="18"/>
        <v/>
      </c>
      <c r="M59" t="str">
        <f t="shared" si="18"/>
        <v/>
      </c>
      <c r="N59" t="str">
        <f t="shared" si="18"/>
        <v/>
      </c>
      <c r="O59" t="str">
        <f t="shared" si="18"/>
        <v/>
      </c>
      <c r="P59" t="str">
        <f t="shared" si="18"/>
        <v/>
      </c>
      <c r="Q59" t="str">
        <f t="shared" si="18"/>
        <v/>
      </c>
      <c r="R59" t="str">
        <f t="shared" si="18"/>
        <v/>
      </c>
      <c r="S59" t="str">
        <f t="shared" si="18"/>
        <v/>
      </c>
      <c r="T59" t="str">
        <f t="shared" si="18"/>
        <v/>
      </c>
      <c r="U59" t="str">
        <f t="shared" si="18"/>
        <v/>
      </c>
      <c r="V59" t="str">
        <f t="shared" si="18"/>
        <v/>
      </c>
      <c r="W59" t="str">
        <f t="shared" si="18"/>
        <v/>
      </c>
      <c r="X59" t="str">
        <f t="shared" si="18"/>
        <v/>
      </c>
      <c r="Y59" t="str">
        <f t="shared" si="18"/>
        <v/>
      </c>
      <c r="Z59" t="str">
        <f t="shared" si="18"/>
        <v/>
      </c>
      <c r="AA59" t="str">
        <f t="shared" si="18"/>
        <v/>
      </c>
      <c r="AB59" t="str">
        <f t="shared" si="18"/>
        <v/>
      </c>
      <c r="AC59" t="str">
        <f t="shared" si="18"/>
        <v/>
      </c>
      <c r="AD59" t="str">
        <f t="shared" si="4"/>
        <v/>
      </c>
      <c r="AE59" t="str">
        <f t="shared" si="4"/>
        <v/>
      </c>
      <c r="AF59" t="str">
        <f t="shared" si="5"/>
        <v/>
      </c>
      <c r="AG59" s="81">
        <f>IF(Neocenjeni!AG54=0,COUNTIF(C15:AF15,1),"")</f>
        <v>0</v>
      </c>
      <c r="AH59" t="str">
        <f>IF(Neocenjeni!AH54="",IF(AG59=0,""," "&amp;A15&amp;" "&amp;IF(AG59&gt;4,"("&amp;AG59&amp;") ","")&amp;"("&amp;TRIM(CONCATENATE(" ",C59,"  ",D59," ",E59," ",F59," ",G59," ",H59," ",I59," ",J59," ",K59," ",L59," ",M59," ",N59," ",O59," ",P59," ",Q59," ",R59," ",S59," ",T59," ",U59," ",V59," ",W59," ",X59," ",Y59," ",Z59," ",AA59," ",AB59," ",AC59," ",AD59," ",AE59," ",AF59,""))&amp;")"),"")</f>
        <v/>
      </c>
      <c r="BD59" s="33"/>
    </row>
    <row r="60" spans="3:56" x14ac:dyDescent="0.25">
      <c r="C60" t="str">
        <f t="shared" ref="C60:AC60" si="19">IF(C16=1,C$1,"")</f>
        <v/>
      </c>
      <c r="D60" t="str">
        <f t="shared" si="19"/>
        <v/>
      </c>
      <c r="E60" t="str">
        <f t="shared" si="19"/>
        <v/>
      </c>
      <c r="F60" t="str">
        <f t="shared" si="19"/>
        <v/>
      </c>
      <c r="G60" t="str">
        <f t="shared" si="19"/>
        <v/>
      </c>
      <c r="H60" t="str">
        <f t="shared" si="19"/>
        <v/>
      </c>
      <c r="I60" t="str">
        <f t="shared" si="19"/>
        <v/>
      </c>
      <c r="J60" t="str">
        <f t="shared" si="19"/>
        <v/>
      </c>
      <c r="K60" t="str">
        <f t="shared" si="19"/>
        <v/>
      </c>
      <c r="L60" t="str">
        <f t="shared" si="19"/>
        <v/>
      </c>
      <c r="M60" t="str">
        <f t="shared" si="19"/>
        <v/>
      </c>
      <c r="N60" t="str">
        <f t="shared" si="19"/>
        <v/>
      </c>
      <c r="O60" t="str">
        <f t="shared" si="19"/>
        <v/>
      </c>
      <c r="P60" t="str">
        <f t="shared" si="19"/>
        <v/>
      </c>
      <c r="Q60" t="str">
        <f t="shared" si="19"/>
        <v/>
      </c>
      <c r="R60" t="str">
        <f t="shared" si="19"/>
        <v/>
      </c>
      <c r="S60" t="str">
        <f t="shared" si="19"/>
        <v/>
      </c>
      <c r="T60" t="str">
        <f t="shared" si="19"/>
        <v/>
      </c>
      <c r="U60" t="str">
        <f t="shared" si="19"/>
        <v/>
      </c>
      <c r="V60" t="str">
        <f t="shared" si="19"/>
        <v/>
      </c>
      <c r="W60" t="str">
        <f t="shared" si="19"/>
        <v/>
      </c>
      <c r="X60" t="str">
        <f t="shared" si="19"/>
        <v/>
      </c>
      <c r="Y60" t="str">
        <f t="shared" si="19"/>
        <v/>
      </c>
      <c r="Z60" t="str">
        <f t="shared" si="19"/>
        <v/>
      </c>
      <c r="AA60" t="str">
        <f t="shared" si="19"/>
        <v/>
      </c>
      <c r="AB60" t="str">
        <f t="shared" si="19"/>
        <v/>
      </c>
      <c r="AC60" t="str">
        <f t="shared" si="19"/>
        <v/>
      </c>
      <c r="AD60" t="str">
        <f t="shared" si="4"/>
        <v/>
      </c>
      <c r="AE60" t="str">
        <f t="shared" si="4"/>
        <v/>
      </c>
      <c r="AF60" t="str">
        <f t="shared" si="5"/>
        <v/>
      </c>
      <c r="AG60" s="81">
        <f>IF(Neocenjeni!AG55=0,COUNTIF(C16:AF16,1),"")</f>
        <v>0</v>
      </c>
      <c r="AH60" t="str">
        <f>IF(Neocenjeni!AH55="",IF(AG60=0,""," "&amp;A16&amp;" "&amp;IF(AG60&gt;4,"("&amp;AG60&amp;") ","")&amp;"("&amp;TRIM(CONCATENATE(" ",C60,"  ",D60," ",E60," ",F60," ",G60," ",H60," ",I60," ",J60," ",K60," ",L60," ",M60," ",N60," ",O60," ",P60," ",Q60," ",R60," ",S60," ",T60," ",U60," ",V60," ",W60," ",X60," ",Y60," ",Z60," ",AA60," ",AB60," ",AC60," ",AD60," ",AE60," ",AF60,""))&amp;")"),"")</f>
        <v/>
      </c>
      <c r="BD60" s="33"/>
    </row>
    <row r="61" spans="3:56" x14ac:dyDescent="0.25">
      <c r="C61" t="str">
        <f t="shared" ref="C61:AC61" si="20">IF(C17=1,C$1,"")</f>
        <v/>
      </c>
      <c r="D61" t="str">
        <f t="shared" si="20"/>
        <v/>
      </c>
      <c r="E61" t="str">
        <f t="shared" si="20"/>
        <v/>
      </c>
      <c r="F61" t="str">
        <f t="shared" si="20"/>
        <v/>
      </c>
      <c r="G61" t="str">
        <f t="shared" si="20"/>
        <v/>
      </c>
      <c r="H61" t="str">
        <f t="shared" si="20"/>
        <v/>
      </c>
      <c r="I61" t="str">
        <f t="shared" si="20"/>
        <v/>
      </c>
      <c r="J61" t="str">
        <f t="shared" si="20"/>
        <v/>
      </c>
      <c r="K61" t="str">
        <f t="shared" si="20"/>
        <v/>
      </c>
      <c r="L61" t="str">
        <f t="shared" si="20"/>
        <v/>
      </c>
      <c r="M61" t="str">
        <f t="shared" si="20"/>
        <v/>
      </c>
      <c r="N61" t="str">
        <f t="shared" si="20"/>
        <v/>
      </c>
      <c r="O61" t="str">
        <f t="shared" si="20"/>
        <v/>
      </c>
      <c r="P61" t="str">
        <f t="shared" si="20"/>
        <v/>
      </c>
      <c r="Q61" t="str">
        <f t="shared" si="20"/>
        <v/>
      </c>
      <c r="R61" t="str">
        <f t="shared" si="20"/>
        <v/>
      </c>
      <c r="S61" t="str">
        <f t="shared" si="20"/>
        <v/>
      </c>
      <c r="T61" t="str">
        <f t="shared" si="20"/>
        <v/>
      </c>
      <c r="U61" t="str">
        <f t="shared" si="20"/>
        <v/>
      </c>
      <c r="V61" t="str">
        <f t="shared" si="20"/>
        <v/>
      </c>
      <c r="W61" t="str">
        <f t="shared" si="20"/>
        <v/>
      </c>
      <c r="X61" t="str">
        <f t="shared" si="20"/>
        <v/>
      </c>
      <c r="Y61" t="str">
        <f t="shared" si="20"/>
        <v/>
      </c>
      <c r="Z61" t="str">
        <f t="shared" si="20"/>
        <v/>
      </c>
      <c r="AA61" t="str">
        <f t="shared" si="20"/>
        <v/>
      </c>
      <c r="AB61" t="str">
        <f t="shared" si="20"/>
        <v/>
      </c>
      <c r="AC61" t="str">
        <f t="shared" si="20"/>
        <v/>
      </c>
      <c r="AD61" t="str">
        <f t="shared" si="4"/>
        <v/>
      </c>
      <c r="AE61" t="str">
        <f t="shared" si="4"/>
        <v/>
      </c>
      <c r="AF61" t="str">
        <f t="shared" si="5"/>
        <v/>
      </c>
      <c r="AG61" s="81">
        <f>IF(Neocenjeni!AG56=0,COUNTIF(C17:AF17,1),"")</f>
        <v>0</v>
      </c>
      <c r="AH61" t="str">
        <f>IF(Neocenjeni!AH56="",IF(AG61=0,""," "&amp;A17&amp;" "&amp;IF(AG61&gt;4,"("&amp;AG61&amp;") ","")&amp;"("&amp;TRIM(CONCATENATE(" ",C61,"  ",D61," ",E61," ",F61," ",G61," ",H61," ",I61," ",J61," ",K61," ",L61," ",M61," ",N61," ",O61," ",P61," ",Q61," ",R61," ",S61," ",T61," ",U61," ",V61," ",W61," ",X61," ",Y61," ",Z61," ",AA61," ",AB61," ",AC61," ",AD61," ",AE61," ",AF61,""))&amp;")"),"")</f>
        <v/>
      </c>
      <c r="BD61" s="33"/>
    </row>
    <row r="62" spans="3:56" x14ac:dyDescent="0.25">
      <c r="C62" t="str">
        <f t="shared" ref="C62:AC62" si="21">IF(C18=1,C$1,"")</f>
        <v/>
      </c>
      <c r="D62" t="str">
        <f t="shared" si="21"/>
        <v/>
      </c>
      <c r="E62" t="str">
        <f t="shared" si="21"/>
        <v/>
      </c>
      <c r="F62" t="str">
        <f t="shared" si="21"/>
        <v/>
      </c>
      <c r="G62" t="str">
        <f t="shared" si="21"/>
        <v/>
      </c>
      <c r="H62" t="str">
        <f t="shared" si="21"/>
        <v/>
      </c>
      <c r="I62" t="str">
        <f t="shared" si="21"/>
        <v/>
      </c>
      <c r="J62" t="str">
        <f t="shared" si="21"/>
        <v/>
      </c>
      <c r="K62" t="str">
        <f t="shared" si="21"/>
        <v/>
      </c>
      <c r="L62" t="str">
        <f t="shared" si="21"/>
        <v/>
      </c>
      <c r="M62" t="str">
        <f t="shared" si="21"/>
        <v/>
      </c>
      <c r="N62" t="str">
        <f t="shared" si="21"/>
        <v/>
      </c>
      <c r="O62" t="str">
        <f t="shared" si="21"/>
        <v/>
      </c>
      <c r="P62" t="str">
        <f t="shared" si="21"/>
        <v/>
      </c>
      <c r="Q62" t="str">
        <f t="shared" si="21"/>
        <v/>
      </c>
      <c r="R62" t="str">
        <f t="shared" si="21"/>
        <v/>
      </c>
      <c r="S62" t="str">
        <f t="shared" si="21"/>
        <v/>
      </c>
      <c r="T62" t="str">
        <f t="shared" si="21"/>
        <v/>
      </c>
      <c r="U62" t="str">
        <f t="shared" si="21"/>
        <v/>
      </c>
      <c r="V62" t="str">
        <f t="shared" si="21"/>
        <v/>
      </c>
      <c r="W62" t="str">
        <f t="shared" si="21"/>
        <v/>
      </c>
      <c r="X62" t="str">
        <f t="shared" si="21"/>
        <v/>
      </c>
      <c r="Y62" t="str">
        <f t="shared" si="21"/>
        <v/>
      </c>
      <c r="Z62" t="str">
        <f t="shared" si="21"/>
        <v/>
      </c>
      <c r="AA62" t="str">
        <f t="shared" si="21"/>
        <v/>
      </c>
      <c r="AB62" t="str">
        <f t="shared" si="21"/>
        <v/>
      </c>
      <c r="AC62" t="str">
        <f t="shared" si="21"/>
        <v/>
      </c>
      <c r="AD62" t="str">
        <f t="shared" si="4"/>
        <v/>
      </c>
      <c r="AE62" t="str">
        <f t="shared" si="4"/>
        <v/>
      </c>
      <c r="AF62" t="str">
        <f t="shared" si="5"/>
        <v/>
      </c>
      <c r="AG62" s="81">
        <f>IF(Neocenjeni!AG57=0,COUNTIF(C18:AF18,1),"")</f>
        <v>0</v>
      </c>
      <c r="AH62" t="str">
        <f>IF(Neocenjeni!AH57="",IF(AG62=0,""," "&amp;A18&amp;" "&amp;IF(AG62&gt;4,"("&amp;AG62&amp;") ","")&amp;"("&amp;TRIM(CONCATENATE(" ",C62,"  ",D62," ",E62," ",F62," ",G62," ",H62," ",I62," ",J62," ",K62," ",L62," ",M62," ",N62," ",O62," ",P62," ",Q62," ",R62," ",S62," ",T62," ",U62," ",V62," ",W62," ",X62," ",Y62," ",Z62," ",AA62," ",AB62," ",AC62," ",AD62," ",AE62," ",AF62,""))&amp;")"),"")</f>
        <v/>
      </c>
      <c r="BD62" s="33"/>
    </row>
    <row r="63" spans="3:56" x14ac:dyDescent="0.25">
      <c r="C63" t="str">
        <f t="shared" ref="C63:AC63" si="22">IF(C19=1,C$1,"")</f>
        <v/>
      </c>
      <c r="D63" t="str">
        <f t="shared" si="22"/>
        <v/>
      </c>
      <c r="E63" t="str">
        <f t="shared" si="22"/>
        <v/>
      </c>
      <c r="F63" t="str">
        <f t="shared" si="22"/>
        <v/>
      </c>
      <c r="G63" t="str">
        <f t="shared" si="22"/>
        <v/>
      </c>
      <c r="H63" t="str">
        <f t="shared" si="22"/>
        <v/>
      </c>
      <c r="I63" t="str">
        <f t="shared" si="22"/>
        <v/>
      </c>
      <c r="J63" t="str">
        <f t="shared" si="22"/>
        <v/>
      </c>
      <c r="K63" t="str">
        <f t="shared" si="22"/>
        <v/>
      </c>
      <c r="L63" t="str">
        <f t="shared" si="22"/>
        <v/>
      </c>
      <c r="M63" t="str">
        <f t="shared" si="22"/>
        <v/>
      </c>
      <c r="N63" t="str">
        <f t="shared" si="22"/>
        <v/>
      </c>
      <c r="O63" t="str">
        <f t="shared" si="22"/>
        <v/>
      </c>
      <c r="P63" t="str">
        <f t="shared" si="22"/>
        <v/>
      </c>
      <c r="Q63" t="str">
        <f t="shared" si="22"/>
        <v/>
      </c>
      <c r="R63" t="str">
        <f t="shared" si="22"/>
        <v/>
      </c>
      <c r="S63" t="str">
        <f t="shared" si="22"/>
        <v/>
      </c>
      <c r="T63" t="str">
        <f t="shared" si="22"/>
        <v/>
      </c>
      <c r="U63" t="str">
        <f t="shared" si="22"/>
        <v/>
      </c>
      <c r="V63" t="str">
        <f t="shared" si="22"/>
        <v/>
      </c>
      <c r="W63" t="str">
        <f t="shared" si="22"/>
        <v/>
      </c>
      <c r="X63" t="str">
        <f t="shared" si="22"/>
        <v/>
      </c>
      <c r="Y63" t="str">
        <f t="shared" si="22"/>
        <v/>
      </c>
      <c r="Z63" t="str">
        <f t="shared" si="22"/>
        <v/>
      </c>
      <c r="AA63" t="str">
        <f t="shared" si="22"/>
        <v/>
      </c>
      <c r="AB63" t="str">
        <f t="shared" si="22"/>
        <v/>
      </c>
      <c r="AC63" t="str">
        <f t="shared" si="22"/>
        <v/>
      </c>
      <c r="AD63" t="str">
        <f t="shared" si="4"/>
        <v/>
      </c>
      <c r="AE63" t="str">
        <f t="shared" si="4"/>
        <v/>
      </c>
      <c r="AF63" t="str">
        <f t="shared" si="5"/>
        <v/>
      </c>
      <c r="AG63" s="81">
        <f>IF(Neocenjeni!AG58=0,COUNTIF(C19:AF19,1),"")</f>
        <v>0</v>
      </c>
      <c r="AH63" t="str">
        <f>IF(Neocenjeni!AH58="",IF(AG63=0,""," "&amp;A19&amp;" "&amp;IF(AG63&gt;4,"("&amp;AG63&amp;") ","")&amp;"("&amp;TRIM(CONCATENATE(" ",C63,"  ",D63," ",E63," ",F63," ",G63," ",H63," ",I63," ",J63," ",K63," ",L63," ",M63," ",N63," ",O63," ",P63," ",Q63," ",R63," ",S63," ",T63," ",U63," ",V63," ",W63," ",X63," ",Y63," ",Z63," ",AA63," ",AB63," ",AC63," ",AD63," ",AE63," ",AF63,""))&amp;")"),"")</f>
        <v/>
      </c>
      <c r="BD63" s="33"/>
    </row>
    <row r="64" spans="3:56" x14ac:dyDescent="0.25">
      <c r="C64" t="str">
        <f t="shared" ref="C64:AC64" si="23">IF(C20=1,C$1,"")</f>
        <v/>
      </c>
      <c r="D64" t="str">
        <f t="shared" si="23"/>
        <v/>
      </c>
      <c r="E64" t="str">
        <f t="shared" si="23"/>
        <v/>
      </c>
      <c r="F64" t="str">
        <f t="shared" si="23"/>
        <v/>
      </c>
      <c r="G64" t="str">
        <f t="shared" si="23"/>
        <v/>
      </c>
      <c r="H64" t="str">
        <f t="shared" si="23"/>
        <v/>
      </c>
      <c r="I64" t="str">
        <f t="shared" si="23"/>
        <v/>
      </c>
      <c r="J64" t="str">
        <f t="shared" si="23"/>
        <v/>
      </c>
      <c r="K64" t="str">
        <f t="shared" si="23"/>
        <v/>
      </c>
      <c r="L64" t="str">
        <f t="shared" si="23"/>
        <v/>
      </c>
      <c r="M64" t="str">
        <f t="shared" si="23"/>
        <v/>
      </c>
      <c r="N64" t="str">
        <f t="shared" si="23"/>
        <v/>
      </c>
      <c r="O64" t="str">
        <f t="shared" si="23"/>
        <v/>
      </c>
      <c r="P64" t="str">
        <f t="shared" si="23"/>
        <v/>
      </c>
      <c r="Q64" t="str">
        <f t="shared" si="23"/>
        <v/>
      </c>
      <c r="R64" t="str">
        <f t="shared" si="23"/>
        <v/>
      </c>
      <c r="S64" t="str">
        <f t="shared" si="23"/>
        <v/>
      </c>
      <c r="T64" t="str">
        <f t="shared" si="23"/>
        <v/>
      </c>
      <c r="U64" t="str">
        <f t="shared" si="23"/>
        <v/>
      </c>
      <c r="V64" t="str">
        <f t="shared" si="23"/>
        <v/>
      </c>
      <c r="W64" t="str">
        <f t="shared" si="23"/>
        <v/>
      </c>
      <c r="X64" t="str">
        <f t="shared" si="23"/>
        <v/>
      </c>
      <c r="Y64" t="str">
        <f t="shared" si="23"/>
        <v/>
      </c>
      <c r="Z64" t="str">
        <f t="shared" si="23"/>
        <v/>
      </c>
      <c r="AA64" t="str">
        <f t="shared" si="23"/>
        <v/>
      </c>
      <c r="AB64" t="str">
        <f t="shared" si="23"/>
        <v/>
      </c>
      <c r="AC64" t="str">
        <f t="shared" si="23"/>
        <v/>
      </c>
      <c r="AD64" t="str">
        <f t="shared" si="4"/>
        <v/>
      </c>
      <c r="AE64" t="str">
        <f t="shared" si="4"/>
        <v/>
      </c>
      <c r="AF64" t="str">
        <f t="shared" si="5"/>
        <v/>
      </c>
      <c r="AG64" s="81">
        <f>IF(Neocenjeni!AG59=0,COUNTIF(C20:AF20,1),"")</f>
        <v>0</v>
      </c>
      <c r="AH64" t="str">
        <f>IF(Neocenjeni!AH59="",IF(AG64=0,""," "&amp;A20&amp;" "&amp;IF(AG64&gt;4,"("&amp;AG64&amp;") ","")&amp;"("&amp;TRIM(CONCATENATE(" ",C64,"  ",D64," ",E64," ",F64," ",G64," ",H64," ",I64," ",J64," ",K64," ",L64," ",M64," ",N64," ",O64," ",P64," ",Q64," ",R64," ",S64," ",T64," ",U64," ",V64," ",W64," ",X64," ",Y64," ",Z64," ",AA64," ",AB64," ",AC64," ",AD64," ",AE64," ",AF64,""))&amp;")"),"")</f>
        <v/>
      </c>
      <c r="BD64" s="33"/>
    </row>
    <row r="65" spans="3:56" x14ac:dyDescent="0.25">
      <c r="C65" t="str">
        <f t="shared" ref="C65:AC65" si="24">IF(C21=1,C$1,"")</f>
        <v/>
      </c>
      <c r="D65" t="str">
        <f t="shared" si="24"/>
        <v/>
      </c>
      <c r="E65" t="str">
        <f t="shared" si="24"/>
        <v/>
      </c>
      <c r="F65" t="str">
        <f t="shared" si="24"/>
        <v/>
      </c>
      <c r="G65" t="str">
        <f t="shared" si="24"/>
        <v/>
      </c>
      <c r="H65" t="str">
        <f t="shared" si="24"/>
        <v/>
      </c>
      <c r="I65" t="str">
        <f t="shared" si="24"/>
        <v/>
      </c>
      <c r="J65" t="str">
        <f t="shared" si="24"/>
        <v/>
      </c>
      <c r="K65" t="str">
        <f t="shared" si="24"/>
        <v/>
      </c>
      <c r="L65" t="str">
        <f t="shared" si="24"/>
        <v/>
      </c>
      <c r="M65" t="str">
        <f t="shared" si="24"/>
        <v/>
      </c>
      <c r="N65" t="str">
        <f t="shared" si="24"/>
        <v/>
      </c>
      <c r="O65" t="str">
        <f t="shared" si="24"/>
        <v/>
      </c>
      <c r="P65" t="str">
        <f t="shared" si="24"/>
        <v/>
      </c>
      <c r="Q65" t="str">
        <f t="shared" si="24"/>
        <v/>
      </c>
      <c r="R65" t="str">
        <f t="shared" si="24"/>
        <v/>
      </c>
      <c r="S65" t="str">
        <f t="shared" si="24"/>
        <v/>
      </c>
      <c r="T65" t="str">
        <f t="shared" si="24"/>
        <v/>
      </c>
      <c r="U65" t="str">
        <f t="shared" si="24"/>
        <v/>
      </c>
      <c r="V65" t="str">
        <f t="shared" si="24"/>
        <v/>
      </c>
      <c r="W65" t="str">
        <f t="shared" si="24"/>
        <v/>
      </c>
      <c r="X65" t="str">
        <f t="shared" si="24"/>
        <v/>
      </c>
      <c r="Y65" t="str">
        <f t="shared" si="24"/>
        <v/>
      </c>
      <c r="Z65" t="str">
        <f t="shared" si="24"/>
        <v/>
      </c>
      <c r="AA65" t="str">
        <f t="shared" si="24"/>
        <v/>
      </c>
      <c r="AB65" t="str">
        <f t="shared" si="24"/>
        <v/>
      </c>
      <c r="AC65" t="str">
        <f t="shared" si="24"/>
        <v/>
      </c>
      <c r="AD65" t="str">
        <f t="shared" si="4"/>
        <v/>
      </c>
      <c r="AE65" t="str">
        <f t="shared" si="4"/>
        <v/>
      </c>
      <c r="AF65" t="str">
        <f t="shared" si="5"/>
        <v/>
      </c>
      <c r="AG65" s="81">
        <f>IF(Neocenjeni!AG60=0,COUNTIF(C21:AF21,1),"")</f>
        <v>0</v>
      </c>
      <c r="AH65" t="str">
        <f>IF(Neocenjeni!AH60="",IF(AG65=0,""," "&amp;A21&amp;" "&amp;IF(AG65&gt;4,"("&amp;AG65&amp;") ","")&amp;"("&amp;TRIM(CONCATENATE(" ",C65,"  ",D65," ",E65," ",F65," ",G65," ",H65," ",I65," ",J65," ",K65," ",L65," ",M65," ",N65," ",O65," ",P65," ",Q65," ",R65," ",S65," ",T65," ",U65," ",V65," ",W65," ",X65," ",Y65," ",Z65," ",AA65," ",AB65," ",AC65," ",AD65," ",AE65," ",AF65,""))&amp;")"),"")</f>
        <v/>
      </c>
      <c r="BD65" s="33"/>
    </row>
    <row r="66" spans="3:56" x14ac:dyDescent="0.25">
      <c r="C66" t="str">
        <f t="shared" ref="C66:AC66" si="25">IF(C22=1,C$1,"")</f>
        <v/>
      </c>
      <c r="D66" t="str">
        <f t="shared" si="25"/>
        <v/>
      </c>
      <c r="E66" t="str">
        <f t="shared" si="25"/>
        <v/>
      </c>
      <c r="F66" t="str">
        <f t="shared" si="25"/>
        <v/>
      </c>
      <c r="G66" t="str">
        <f t="shared" si="25"/>
        <v/>
      </c>
      <c r="H66" t="str">
        <f t="shared" si="25"/>
        <v/>
      </c>
      <c r="I66" t="str">
        <f t="shared" si="25"/>
        <v/>
      </c>
      <c r="J66" t="str">
        <f t="shared" si="25"/>
        <v/>
      </c>
      <c r="K66" t="str">
        <f t="shared" si="25"/>
        <v/>
      </c>
      <c r="L66" t="str">
        <f t="shared" si="25"/>
        <v/>
      </c>
      <c r="M66" t="str">
        <f t="shared" si="25"/>
        <v/>
      </c>
      <c r="N66" t="str">
        <f t="shared" si="25"/>
        <v/>
      </c>
      <c r="O66" t="str">
        <f t="shared" si="25"/>
        <v/>
      </c>
      <c r="P66" t="str">
        <f t="shared" si="25"/>
        <v/>
      </c>
      <c r="Q66" t="str">
        <f t="shared" si="25"/>
        <v/>
      </c>
      <c r="R66" t="str">
        <f t="shared" si="25"/>
        <v/>
      </c>
      <c r="S66" t="str">
        <f t="shared" si="25"/>
        <v/>
      </c>
      <c r="T66" t="str">
        <f t="shared" si="25"/>
        <v/>
      </c>
      <c r="U66" t="str">
        <f t="shared" si="25"/>
        <v/>
      </c>
      <c r="V66" t="str">
        <f t="shared" si="25"/>
        <v/>
      </c>
      <c r="W66" t="str">
        <f t="shared" si="25"/>
        <v/>
      </c>
      <c r="X66" t="str">
        <f t="shared" si="25"/>
        <v/>
      </c>
      <c r="Y66" t="str">
        <f t="shared" si="25"/>
        <v/>
      </c>
      <c r="Z66" t="str">
        <f t="shared" si="25"/>
        <v/>
      </c>
      <c r="AA66" t="str">
        <f t="shared" si="25"/>
        <v/>
      </c>
      <c r="AB66" t="str">
        <f t="shared" si="25"/>
        <v/>
      </c>
      <c r="AC66" t="str">
        <f t="shared" si="25"/>
        <v/>
      </c>
      <c r="AD66" t="str">
        <f t="shared" ref="AD66:AE81" si="26">IF(AD22=1,AD$1,"")</f>
        <v/>
      </c>
      <c r="AE66" t="str">
        <f t="shared" si="26"/>
        <v/>
      </c>
      <c r="AF66" t="str">
        <f t="shared" si="5"/>
        <v/>
      </c>
      <c r="AG66" s="81">
        <f>IF(Neocenjeni!AG61=0,COUNTIF(C22:AF22,1),"")</f>
        <v>0</v>
      </c>
      <c r="AH66" t="str">
        <f>IF(Neocenjeni!AH61="",IF(AG66=0,""," "&amp;A22&amp;" "&amp;IF(AG66&gt;4,"("&amp;AG66&amp;") ","")&amp;"("&amp;TRIM(CONCATENATE(" ",C66,"  ",D66," ",E66," ",F66," ",G66," ",H66," ",I66," ",J66," ",K66," ",L66," ",M66," ",N66," ",O66," ",P66," ",Q66," ",R66," ",S66," ",T66," ",U66," ",V66," ",W66," ",X66," ",Y66," ",Z66," ",AA66," ",AB66," ",AC66," ",AD66," ",AE66," ",AF66,""))&amp;")"),"")</f>
        <v/>
      </c>
      <c r="BD66" s="33"/>
    </row>
    <row r="67" spans="3:56" x14ac:dyDescent="0.25">
      <c r="C67" t="str">
        <f t="shared" ref="C67:AC67" si="27">IF(C23=1,C$1,"")</f>
        <v/>
      </c>
      <c r="D67" t="str">
        <f t="shared" si="27"/>
        <v/>
      </c>
      <c r="E67" t="str">
        <f t="shared" si="27"/>
        <v/>
      </c>
      <c r="F67" t="str">
        <f t="shared" si="27"/>
        <v/>
      </c>
      <c r="G67" t="str">
        <f t="shared" si="27"/>
        <v/>
      </c>
      <c r="H67" t="str">
        <f t="shared" si="27"/>
        <v/>
      </c>
      <c r="I67" t="str">
        <f t="shared" si="27"/>
        <v/>
      </c>
      <c r="J67" t="str">
        <f t="shared" si="27"/>
        <v/>
      </c>
      <c r="K67" t="str">
        <f t="shared" si="27"/>
        <v/>
      </c>
      <c r="L67" t="str">
        <f t="shared" si="27"/>
        <v/>
      </c>
      <c r="M67" t="str">
        <f t="shared" si="27"/>
        <v/>
      </c>
      <c r="N67" t="str">
        <f t="shared" si="27"/>
        <v/>
      </c>
      <c r="O67" t="str">
        <f t="shared" si="27"/>
        <v/>
      </c>
      <c r="P67" t="str">
        <f t="shared" si="27"/>
        <v/>
      </c>
      <c r="Q67" t="str">
        <f t="shared" si="27"/>
        <v/>
      </c>
      <c r="R67" t="str">
        <f t="shared" si="27"/>
        <v/>
      </c>
      <c r="S67" t="str">
        <f t="shared" si="27"/>
        <v/>
      </c>
      <c r="T67" t="str">
        <f t="shared" si="27"/>
        <v/>
      </c>
      <c r="U67" t="str">
        <f t="shared" si="27"/>
        <v/>
      </c>
      <c r="V67" t="str">
        <f t="shared" si="27"/>
        <v/>
      </c>
      <c r="W67" t="str">
        <f t="shared" si="27"/>
        <v/>
      </c>
      <c r="X67" t="str">
        <f t="shared" si="27"/>
        <v/>
      </c>
      <c r="Y67" t="str">
        <f t="shared" si="27"/>
        <v/>
      </c>
      <c r="Z67" t="str">
        <f t="shared" si="27"/>
        <v/>
      </c>
      <c r="AA67" t="str">
        <f t="shared" si="27"/>
        <v/>
      </c>
      <c r="AB67" t="str">
        <f t="shared" si="27"/>
        <v/>
      </c>
      <c r="AC67" t="str">
        <f t="shared" si="27"/>
        <v/>
      </c>
      <c r="AD67" t="str">
        <f t="shared" si="26"/>
        <v/>
      </c>
      <c r="AE67" t="str">
        <f t="shared" si="26"/>
        <v/>
      </c>
      <c r="AF67" t="str">
        <f t="shared" si="5"/>
        <v/>
      </c>
      <c r="AG67" s="81">
        <f>IF(Neocenjeni!AG62=0,COUNTIF(C23:AF23,1),"")</f>
        <v>0</v>
      </c>
      <c r="AH67" t="str">
        <f>IF(Neocenjeni!AH62="",IF(AG67=0,""," "&amp;A23&amp;" "&amp;IF(AG67&gt;4,"("&amp;AG67&amp;") ","")&amp;"("&amp;TRIM(CONCATENATE(" ",C67,"  ",D67," ",E67," ",F67," ",G67," ",H67," ",I67," ",J67," ",K67," ",L67," ",M67," ",N67," ",O67," ",P67," ",Q67," ",R67," ",S67," ",T67," ",U67," ",V67," ",W67," ",X67," ",Y67," ",Z67," ",AA67," ",AB67," ",AC67," ",AD67," ",AE67," ",AF67,""))&amp;")"),"")</f>
        <v/>
      </c>
      <c r="BD67" s="33"/>
    </row>
    <row r="68" spans="3:56" x14ac:dyDescent="0.25">
      <c r="C68" t="str">
        <f t="shared" ref="C68:AC68" si="28">IF(C24=1,C$1,"")</f>
        <v/>
      </c>
      <c r="D68" t="str">
        <f t="shared" si="28"/>
        <v/>
      </c>
      <c r="E68" t="str">
        <f t="shared" si="28"/>
        <v/>
      </c>
      <c r="F68" t="str">
        <f t="shared" si="28"/>
        <v/>
      </c>
      <c r="G68" t="str">
        <f t="shared" si="28"/>
        <v/>
      </c>
      <c r="H68" t="str">
        <f t="shared" si="28"/>
        <v/>
      </c>
      <c r="I68" t="str">
        <f t="shared" si="28"/>
        <v/>
      </c>
      <c r="J68" t="str">
        <f t="shared" si="28"/>
        <v/>
      </c>
      <c r="K68" t="str">
        <f t="shared" si="28"/>
        <v/>
      </c>
      <c r="L68" t="str">
        <f t="shared" si="28"/>
        <v/>
      </c>
      <c r="M68" t="str">
        <f t="shared" si="28"/>
        <v/>
      </c>
      <c r="N68" t="str">
        <f t="shared" si="28"/>
        <v/>
      </c>
      <c r="O68" t="str">
        <f t="shared" si="28"/>
        <v/>
      </c>
      <c r="P68" t="str">
        <f t="shared" si="28"/>
        <v/>
      </c>
      <c r="Q68" t="str">
        <f t="shared" si="28"/>
        <v/>
      </c>
      <c r="R68" t="str">
        <f t="shared" si="28"/>
        <v/>
      </c>
      <c r="S68" t="str">
        <f t="shared" si="28"/>
        <v/>
      </c>
      <c r="T68" t="str">
        <f t="shared" si="28"/>
        <v/>
      </c>
      <c r="U68" t="str">
        <f t="shared" si="28"/>
        <v/>
      </c>
      <c r="V68" t="str">
        <f t="shared" si="28"/>
        <v/>
      </c>
      <c r="W68" t="str">
        <f t="shared" si="28"/>
        <v/>
      </c>
      <c r="X68" t="str">
        <f t="shared" si="28"/>
        <v/>
      </c>
      <c r="Y68" t="str">
        <f t="shared" si="28"/>
        <v/>
      </c>
      <c r="Z68" t="str">
        <f t="shared" si="28"/>
        <v/>
      </c>
      <c r="AA68" t="str">
        <f t="shared" si="28"/>
        <v/>
      </c>
      <c r="AB68" t="str">
        <f t="shared" si="28"/>
        <v/>
      </c>
      <c r="AC68" t="str">
        <f t="shared" si="28"/>
        <v/>
      </c>
      <c r="AD68" t="str">
        <f t="shared" si="26"/>
        <v/>
      </c>
      <c r="AE68" t="str">
        <f t="shared" si="26"/>
        <v/>
      </c>
      <c r="AF68" t="str">
        <f t="shared" si="5"/>
        <v/>
      </c>
      <c r="AG68" s="81">
        <f>IF(Neocenjeni!AG63=0,COUNTIF(C24:AF24,1),"")</f>
        <v>0</v>
      </c>
      <c r="AH68" t="str">
        <f>IF(Neocenjeni!AH63="",IF(AG68=0,""," "&amp;A24&amp;" "&amp;IF(AG68&gt;4,"("&amp;AG68&amp;") ","")&amp;"("&amp;TRIM(CONCATENATE(" ",C68,"  ",D68," ",E68," ",F68," ",G68," ",H68," ",I68," ",J68," ",K68," ",L68," ",M68," ",N68," ",O68," ",P68," ",Q68," ",R68," ",S68," ",T68," ",U68," ",V68," ",W68," ",X68," ",Y68," ",Z68," ",AA68," ",AB68," ",AC68," ",AD68," ",AE68," ",AF68,""))&amp;")"),"")</f>
        <v/>
      </c>
      <c r="BD68" s="33"/>
    </row>
    <row r="69" spans="3:56" x14ac:dyDescent="0.25">
      <c r="C69" t="str">
        <f t="shared" ref="C69:AC69" si="29">IF(C25=1,C$1,"")</f>
        <v/>
      </c>
      <c r="D69" t="str">
        <f t="shared" si="29"/>
        <v/>
      </c>
      <c r="E69" t="str">
        <f t="shared" si="29"/>
        <v/>
      </c>
      <c r="F69" t="str">
        <f t="shared" si="29"/>
        <v/>
      </c>
      <c r="G69" t="str">
        <f t="shared" si="29"/>
        <v/>
      </c>
      <c r="H69" t="str">
        <f t="shared" si="29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29"/>
        <v/>
      </c>
      <c r="Q6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V69" t="str">
        <f t="shared" si="29"/>
        <v/>
      </c>
      <c r="W69" t="str">
        <f t="shared" si="29"/>
        <v/>
      </c>
      <c r="X69" t="str">
        <f t="shared" si="29"/>
        <v/>
      </c>
      <c r="Y69" t="str">
        <f t="shared" si="29"/>
        <v/>
      </c>
      <c r="Z69" t="str">
        <f t="shared" si="29"/>
        <v/>
      </c>
      <c r="AA69" t="str">
        <f t="shared" si="29"/>
        <v/>
      </c>
      <c r="AB69" t="str">
        <f t="shared" si="29"/>
        <v/>
      </c>
      <c r="AC69" t="str">
        <f t="shared" si="29"/>
        <v/>
      </c>
      <c r="AD69" t="str">
        <f t="shared" si="26"/>
        <v/>
      </c>
      <c r="AE69" t="str">
        <f t="shared" si="26"/>
        <v/>
      </c>
      <c r="AF69" t="str">
        <f t="shared" si="5"/>
        <v/>
      </c>
      <c r="AG69" s="81">
        <f>IF(Neocenjeni!AG64=0,COUNTIF(C25:AF25,1),"")</f>
        <v>0</v>
      </c>
      <c r="AH69" t="str">
        <f>IF(Neocenjeni!AH64="",IF(AG69=0,""," "&amp;A25&amp;" "&amp;IF(AG69&gt;4,"("&amp;AG69&amp;") ","")&amp;"("&amp;TRIM(CONCATENATE(" ",C69,"  ",D69," ",E69," ",F69," ",G69," ",H69," ",I69," ",J69," ",K69," ",L69," ",M69," ",N69," ",O69," ",P69," ",Q69," ",R69," ",S69," ",T69," ",U69," ",V69," ",W69," ",X69," ",Y69," ",Z69," ",AA69," ",AB69," ",AC69," ",AD69," ",AE69," ",AF69,""))&amp;")"),"")</f>
        <v/>
      </c>
      <c r="BD69" s="33"/>
    </row>
    <row r="70" spans="3:56" x14ac:dyDescent="0.25">
      <c r="C70" t="str">
        <f t="shared" ref="C70:AC70" si="30">IF(C26=1,C$1,"")</f>
        <v/>
      </c>
      <c r="D70" t="str">
        <f t="shared" si="30"/>
        <v/>
      </c>
      <c r="E70" t="str">
        <f t="shared" si="30"/>
        <v/>
      </c>
      <c r="F70" t="str">
        <f t="shared" si="30"/>
        <v/>
      </c>
      <c r="G70" t="str">
        <f t="shared" si="30"/>
        <v/>
      </c>
      <c r="H70" t="str">
        <f t="shared" si="30"/>
        <v/>
      </c>
      <c r="I70" t="str">
        <f t="shared" si="30"/>
        <v/>
      </c>
      <c r="J70" t="str">
        <f t="shared" si="30"/>
        <v/>
      </c>
      <c r="K70" t="str">
        <f t="shared" si="30"/>
        <v/>
      </c>
      <c r="L70" t="str">
        <f t="shared" si="30"/>
        <v/>
      </c>
      <c r="M70" t="str">
        <f t="shared" si="30"/>
        <v/>
      </c>
      <c r="N70" t="str">
        <f t="shared" si="30"/>
        <v/>
      </c>
      <c r="O70" t="str">
        <f t="shared" si="30"/>
        <v/>
      </c>
      <c r="P70" t="str">
        <f t="shared" si="30"/>
        <v/>
      </c>
      <c r="Q70" t="str">
        <f t="shared" si="30"/>
        <v/>
      </c>
      <c r="R70" t="str">
        <f t="shared" si="30"/>
        <v/>
      </c>
      <c r="S70" t="str">
        <f t="shared" si="30"/>
        <v/>
      </c>
      <c r="T70" t="str">
        <f t="shared" si="30"/>
        <v/>
      </c>
      <c r="U70" t="str">
        <f t="shared" si="30"/>
        <v/>
      </c>
      <c r="V70" t="str">
        <f t="shared" si="30"/>
        <v/>
      </c>
      <c r="W70" t="str">
        <f t="shared" si="30"/>
        <v/>
      </c>
      <c r="X70" t="str">
        <f t="shared" si="30"/>
        <v/>
      </c>
      <c r="Y70" t="str">
        <f t="shared" si="30"/>
        <v/>
      </c>
      <c r="Z70" t="str">
        <f t="shared" si="30"/>
        <v/>
      </c>
      <c r="AA70" t="str">
        <f t="shared" si="30"/>
        <v/>
      </c>
      <c r="AB70" t="str">
        <f t="shared" si="30"/>
        <v/>
      </c>
      <c r="AC70" t="str">
        <f t="shared" si="30"/>
        <v/>
      </c>
      <c r="AD70" t="str">
        <f t="shared" si="26"/>
        <v/>
      </c>
      <c r="AE70" t="str">
        <f t="shared" si="26"/>
        <v/>
      </c>
      <c r="AF70" t="str">
        <f t="shared" si="5"/>
        <v/>
      </c>
      <c r="AG70" s="81">
        <f>IF(Neocenjeni!AG65=0,COUNTIF(C26:AF26,1),"")</f>
        <v>0</v>
      </c>
      <c r="AH70" t="str">
        <f>IF(Neocenjeni!AH65="",IF(AG70=0,""," "&amp;A26&amp;" "&amp;IF(AG70&gt;4,"("&amp;AG70&amp;") ","")&amp;"("&amp;TRIM(CONCATENATE(" ",C70,"  ",D70," ",E70," ",F70," ",G70," ",H70," ",I70," ",J70," ",K70," ",L70," ",M70," ",N70," ",O70," ",P70," ",Q70," ",R70," ",S70," ",T70," ",U70," ",V70," ",W70," ",X70," ",Y70," ",Z70," ",AA70," ",AB70," ",AC70," ",AD70," ",AE70," ",AF70,""))&amp;")"),"")</f>
        <v/>
      </c>
      <c r="BD70" s="33"/>
    </row>
    <row r="71" spans="3:56" x14ac:dyDescent="0.25">
      <c r="C71" t="str">
        <f t="shared" ref="C71:W71" si="31">IF(C27=1,C$1,"")</f>
        <v/>
      </c>
      <c r="D71" t="str">
        <f t="shared" si="31"/>
        <v/>
      </c>
      <c r="E71" t="str">
        <f t="shared" si="31"/>
        <v/>
      </c>
      <c r="F71" t="str">
        <f t="shared" si="31"/>
        <v/>
      </c>
      <c r="G71" t="str">
        <f t="shared" si="31"/>
        <v/>
      </c>
      <c r="H71" t="str">
        <f t="shared" si="31"/>
        <v/>
      </c>
      <c r="I71" t="str">
        <f t="shared" si="31"/>
        <v/>
      </c>
      <c r="J71" t="str">
        <f t="shared" si="31"/>
        <v/>
      </c>
      <c r="K71" t="str">
        <f t="shared" si="31"/>
        <v/>
      </c>
      <c r="L71" t="str">
        <f t="shared" si="31"/>
        <v/>
      </c>
      <c r="M71" t="str">
        <f t="shared" si="31"/>
        <v/>
      </c>
      <c r="N71" t="str">
        <f t="shared" si="31"/>
        <v/>
      </c>
      <c r="O71" t="str">
        <f t="shared" si="31"/>
        <v/>
      </c>
      <c r="P71" t="str">
        <f t="shared" si="31"/>
        <v/>
      </c>
      <c r="Q71" t="str">
        <f t="shared" si="31"/>
        <v/>
      </c>
      <c r="R71" t="str">
        <f t="shared" si="31"/>
        <v/>
      </c>
      <c r="S71" t="str">
        <f t="shared" si="31"/>
        <v/>
      </c>
      <c r="T71" t="str">
        <f t="shared" si="31"/>
        <v/>
      </c>
      <c r="U71" t="str">
        <f t="shared" si="31"/>
        <v/>
      </c>
      <c r="V71" t="str">
        <f t="shared" si="31"/>
        <v/>
      </c>
      <c r="W71" t="str">
        <f t="shared" si="31"/>
        <v/>
      </c>
      <c r="X71" t="str">
        <f t="shared" ref="X71:AC71" si="32">IF(X27=1,X$1,"")</f>
        <v/>
      </c>
      <c r="Y71" t="str">
        <f t="shared" si="32"/>
        <v/>
      </c>
      <c r="Z71" t="str">
        <f t="shared" si="32"/>
        <v/>
      </c>
      <c r="AA71" t="str">
        <f t="shared" si="32"/>
        <v/>
      </c>
      <c r="AB71" t="str">
        <f t="shared" si="32"/>
        <v/>
      </c>
      <c r="AC71" t="str">
        <f t="shared" si="32"/>
        <v/>
      </c>
      <c r="AD71" t="str">
        <f t="shared" si="26"/>
        <v/>
      </c>
      <c r="AE71" t="str">
        <f t="shared" si="26"/>
        <v/>
      </c>
      <c r="AF71" t="str">
        <f t="shared" si="5"/>
        <v/>
      </c>
      <c r="AG71" s="81">
        <f>IF(Neocenjeni!AG66=0,COUNTIF(C27:AF27,1),"")</f>
        <v>0</v>
      </c>
      <c r="AH71" t="str">
        <f>IF(Neocenjeni!AH66="",IF(AG71=0,""," "&amp;A27&amp;" "&amp;IF(AG71&gt;4,"("&amp;AG71&amp;") ","")&amp;"("&amp;TRIM(CONCATENATE(" ",C71,"  ",D71," ",E71," ",F71," ",G71," ",H71," ",I71," ",J71," ",K71," ",L71," ",M71," ",N71," ",O71," ",P71," ",Q71," ",R71," ",S71," ",T71," ",U71," ",V71," ",W71," ",X71," ",Y71," ",Z71," ",AA71," ",AB71," ",AC71," ",AD71," ",AE71," ",AF71,""))&amp;")"),"")</f>
        <v/>
      </c>
      <c r="BD71" s="33"/>
    </row>
    <row r="72" spans="3:56" x14ac:dyDescent="0.25">
      <c r="C72" t="str">
        <f t="shared" ref="C72:AC72" si="33">IF(C28=1,C$1,"")</f>
        <v/>
      </c>
      <c r="D72" t="str">
        <f t="shared" si="33"/>
        <v/>
      </c>
      <c r="E72" t="str">
        <f t="shared" si="33"/>
        <v/>
      </c>
      <c r="F72" t="str">
        <f t="shared" si="33"/>
        <v/>
      </c>
      <c r="G72" t="str">
        <f t="shared" si="33"/>
        <v/>
      </c>
      <c r="H72" t="str">
        <f t="shared" si="33"/>
        <v/>
      </c>
      <c r="I72" t="str">
        <f t="shared" si="33"/>
        <v/>
      </c>
      <c r="J72" t="str">
        <f t="shared" si="33"/>
        <v/>
      </c>
      <c r="K72" t="str">
        <f t="shared" si="33"/>
        <v/>
      </c>
      <c r="L72" t="str">
        <f t="shared" si="33"/>
        <v/>
      </c>
      <c r="M72" t="str">
        <f t="shared" si="33"/>
        <v/>
      </c>
      <c r="N72" t="str">
        <f t="shared" si="33"/>
        <v/>
      </c>
      <c r="O72" t="str">
        <f t="shared" si="33"/>
        <v/>
      </c>
      <c r="P72" t="str">
        <f t="shared" si="33"/>
        <v/>
      </c>
      <c r="Q72" t="str">
        <f t="shared" si="33"/>
        <v/>
      </c>
      <c r="R72" t="str">
        <f t="shared" si="33"/>
        <v/>
      </c>
      <c r="S72" t="str">
        <f t="shared" si="33"/>
        <v/>
      </c>
      <c r="T72" t="str">
        <f t="shared" si="33"/>
        <v/>
      </c>
      <c r="U72" t="str">
        <f t="shared" si="33"/>
        <v/>
      </c>
      <c r="V72" t="str">
        <f t="shared" si="33"/>
        <v/>
      </c>
      <c r="W72" t="str">
        <f t="shared" si="33"/>
        <v/>
      </c>
      <c r="X72" t="str">
        <f t="shared" si="33"/>
        <v/>
      </c>
      <c r="Y72" t="str">
        <f t="shared" si="33"/>
        <v/>
      </c>
      <c r="Z72" t="str">
        <f t="shared" si="33"/>
        <v/>
      </c>
      <c r="AA72" t="str">
        <f t="shared" si="33"/>
        <v/>
      </c>
      <c r="AB72" t="str">
        <f t="shared" si="33"/>
        <v/>
      </c>
      <c r="AC72" t="str">
        <f t="shared" si="33"/>
        <v/>
      </c>
      <c r="AD72" t="str">
        <f t="shared" si="26"/>
        <v/>
      </c>
      <c r="AE72" t="str">
        <f t="shared" si="26"/>
        <v/>
      </c>
      <c r="AF72" t="str">
        <f t="shared" si="5"/>
        <v/>
      </c>
      <c r="AG72" s="81">
        <f>IF(Neocenjeni!AG67=0,COUNTIF(C28:AF28,1),"")</f>
        <v>0</v>
      </c>
      <c r="AH72" t="str">
        <f>IF(Neocenjeni!AH67="",IF(AG72=0,""," "&amp;A28&amp;" "&amp;IF(AG72&gt;4,"("&amp;AG72&amp;") ","")&amp;"("&amp;TRIM(CONCATENATE(" ",C72,"  ",D72," ",E72," ",F72," ",G72," ",H72," ",I72," ",J72," ",K72," ",L72," ",M72," ",N72," ",O72," ",P72," ",Q72," ",R72," ",S72," ",T72," ",U72," ",V72," ",W72," ",X72," ",Y72," ",Z72," ",AA72," ",AB72," ",AC72," ",AD72," ",AE72," ",AF72,""))&amp;")"),"")</f>
        <v/>
      </c>
      <c r="BD72" s="33"/>
    </row>
    <row r="73" spans="3:56" x14ac:dyDescent="0.25">
      <c r="C73" t="str">
        <f t="shared" ref="C73:AC73" si="34">IF(C29=1,C$1,"")</f>
        <v/>
      </c>
      <c r="D73" t="str">
        <f t="shared" si="34"/>
        <v/>
      </c>
      <c r="E73" t="str">
        <f t="shared" si="34"/>
        <v/>
      </c>
      <c r="F73" t="str">
        <f t="shared" si="34"/>
        <v/>
      </c>
      <c r="G73" t="str">
        <f t="shared" si="34"/>
        <v/>
      </c>
      <c r="H73" t="str">
        <f t="shared" si="34"/>
        <v/>
      </c>
      <c r="I73" t="str">
        <f t="shared" si="34"/>
        <v/>
      </c>
      <c r="J73" t="str">
        <f t="shared" si="34"/>
        <v/>
      </c>
      <c r="K73" t="str">
        <f t="shared" si="34"/>
        <v/>
      </c>
      <c r="L73" t="str">
        <f t="shared" si="34"/>
        <v/>
      </c>
      <c r="M73" t="str">
        <f t="shared" si="34"/>
        <v/>
      </c>
      <c r="N73" t="str">
        <f t="shared" si="34"/>
        <v/>
      </c>
      <c r="O73" t="str">
        <f t="shared" si="34"/>
        <v/>
      </c>
      <c r="P73" t="str">
        <f t="shared" si="34"/>
        <v/>
      </c>
      <c r="Q73" t="str">
        <f t="shared" si="34"/>
        <v/>
      </c>
      <c r="R73" t="str">
        <f t="shared" si="34"/>
        <v/>
      </c>
      <c r="S73" t="str">
        <f t="shared" si="34"/>
        <v/>
      </c>
      <c r="T73" t="str">
        <f t="shared" si="34"/>
        <v/>
      </c>
      <c r="U73" t="str">
        <f t="shared" si="34"/>
        <v/>
      </c>
      <c r="V73" t="str">
        <f t="shared" si="34"/>
        <v/>
      </c>
      <c r="W73" t="str">
        <f t="shared" si="34"/>
        <v/>
      </c>
      <c r="X73" t="str">
        <f t="shared" si="34"/>
        <v/>
      </c>
      <c r="Y73" t="str">
        <f t="shared" si="34"/>
        <v/>
      </c>
      <c r="Z73" t="str">
        <f t="shared" si="34"/>
        <v/>
      </c>
      <c r="AA73" t="str">
        <f t="shared" si="34"/>
        <v/>
      </c>
      <c r="AB73" t="str">
        <f t="shared" si="34"/>
        <v/>
      </c>
      <c r="AC73" t="str">
        <f t="shared" si="34"/>
        <v/>
      </c>
      <c r="AD73" t="str">
        <f t="shared" si="26"/>
        <v/>
      </c>
      <c r="AE73" t="str">
        <f t="shared" si="26"/>
        <v/>
      </c>
      <c r="AF73" t="str">
        <f t="shared" si="5"/>
        <v/>
      </c>
      <c r="AG73" s="81">
        <f>IF(Neocenjeni!AG68=0,COUNTIF(C29:AF29,1),"")</f>
        <v>0</v>
      </c>
      <c r="AH73" t="str">
        <f>IF(Neocenjeni!AH68="",IF(AG73=0,""," "&amp;A29&amp;" "&amp;IF(AG73&gt;4,"("&amp;AG73&amp;") ","")&amp;"("&amp;TRIM(CONCATENATE(" ",C73,"  ",D73," ",E73," ",F73," ",G73," ",H73," ",I73," ",J73," ",K73," ",L73," ",M73," ",N73," ",O73," ",P73," ",Q73," ",R73," ",S73," ",T73," ",U73," ",V73," ",W73," ",X73," ",Y73," ",Z73," ",AA73," ",AB73," ",AC73," ",AD73," ",AE73," ",AF73,""))&amp;")"),"")</f>
        <v/>
      </c>
      <c r="BD73" s="33"/>
    </row>
    <row r="74" spans="3:56" x14ac:dyDescent="0.25">
      <c r="C74" t="str">
        <f t="shared" ref="C74:AC74" si="35">IF(C30=1,C$1,"")</f>
        <v/>
      </c>
      <c r="D74" t="str">
        <f t="shared" si="35"/>
        <v/>
      </c>
      <c r="E74" t="str">
        <f t="shared" si="35"/>
        <v/>
      </c>
      <c r="F74" t="str">
        <f t="shared" si="35"/>
        <v/>
      </c>
      <c r="G74" t="str">
        <f t="shared" si="35"/>
        <v/>
      </c>
      <c r="H74" t="str">
        <f t="shared" si="35"/>
        <v/>
      </c>
      <c r="I74" t="str">
        <f t="shared" si="35"/>
        <v/>
      </c>
      <c r="J74" t="str">
        <f t="shared" si="35"/>
        <v/>
      </c>
      <c r="K74" t="str">
        <f t="shared" si="35"/>
        <v/>
      </c>
      <c r="L74" t="str">
        <f t="shared" si="35"/>
        <v/>
      </c>
      <c r="M74" t="str">
        <f t="shared" si="35"/>
        <v/>
      </c>
      <c r="N74" t="str">
        <f t="shared" si="35"/>
        <v/>
      </c>
      <c r="O74" t="str">
        <f t="shared" si="35"/>
        <v/>
      </c>
      <c r="P74" t="str">
        <f t="shared" si="35"/>
        <v/>
      </c>
      <c r="Q74" t="str">
        <f t="shared" si="35"/>
        <v/>
      </c>
      <c r="R74" t="str">
        <f t="shared" si="35"/>
        <v/>
      </c>
      <c r="S74" t="str">
        <f t="shared" si="35"/>
        <v/>
      </c>
      <c r="T74" t="str">
        <f t="shared" si="35"/>
        <v/>
      </c>
      <c r="U74" t="str">
        <f t="shared" si="35"/>
        <v/>
      </c>
      <c r="V74" t="str">
        <f t="shared" si="35"/>
        <v/>
      </c>
      <c r="W74" t="str">
        <f t="shared" si="35"/>
        <v/>
      </c>
      <c r="X74" t="str">
        <f t="shared" si="35"/>
        <v/>
      </c>
      <c r="Y74" t="str">
        <f t="shared" si="35"/>
        <v/>
      </c>
      <c r="Z74" t="str">
        <f t="shared" si="35"/>
        <v/>
      </c>
      <c r="AA74" t="str">
        <f t="shared" si="35"/>
        <v/>
      </c>
      <c r="AB74" t="str">
        <f t="shared" si="35"/>
        <v/>
      </c>
      <c r="AC74" t="str">
        <f t="shared" si="35"/>
        <v/>
      </c>
      <c r="AD74" t="str">
        <f t="shared" si="26"/>
        <v/>
      </c>
      <c r="AE74" t="str">
        <f t="shared" si="26"/>
        <v/>
      </c>
      <c r="AF74" t="str">
        <f t="shared" si="5"/>
        <v/>
      </c>
      <c r="AG74" s="81">
        <f>IF(Neocenjeni!AG69=0,COUNTIF(C30:AF30,1),"")</f>
        <v>0</v>
      </c>
      <c r="AH74" t="str">
        <f>IF(Neocenjeni!AH69="",IF(AG74=0,""," "&amp;A30&amp;" "&amp;IF(AG74&gt;4,"("&amp;AG74&amp;") ","")&amp;"("&amp;TRIM(CONCATENATE(" ",C74,"  ",D74," ",E74," ",F74," ",G74," ",H74," ",I74," ",J74," ",K74," ",L74," ",M74," ",N74," ",O74," ",P74," ",Q74," ",R74," ",S74," ",T74," ",U74," ",V74," ",W74," ",X74," ",Y74," ",Z74," ",AA74," ",AB74," ",AC74," ",AD74," ",AE74," ",AF74,""))&amp;")"),"")</f>
        <v/>
      </c>
      <c r="BD74" s="33"/>
    </row>
    <row r="75" spans="3:56" x14ac:dyDescent="0.25">
      <c r="C75" t="str">
        <f t="shared" ref="C75:AC75" si="36">IF(C31=1,C$1,"")</f>
        <v/>
      </c>
      <c r="D75" t="str">
        <f t="shared" si="36"/>
        <v/>
      </c>
      <c r="E75" t="str">
        <f t="shared" si="36"/>
        <v/>
      </c>
      <c r="F75" t="str">
        <f t="shared" si="36"/>
        <v/>
      </c>
      <c r="G75" t="str">
        <f t="shared" si="36"/>
        <v/>
      </c>
      <c r="H75" t="str">
        <f t="shared" si="36"/>
        <v/>
      </c>
      <c r="I75" t="str">
        <f t="shared" si="36"/>
        <v/>
      </c>
      <c r="J75" t="str">
        <f t="shared" si="36"/>
        <v/>
      </c>
      <c r="K75" t="str">
        <f t="shared" si="36"/>
        <v/>
      </c>
      <c r="L75" t="str">
        <f t="shared" si="36"/>
        <v/>
      </c>
      <c r="M75" t="str">
        <f t="shared" si="36"/>
        <v/>
      </c>
      <c r="N75" t="str">
        <f t="shared" si="36"/>
        <v/>
      </c>
      <c r="O75" t="str">
        <f t="shared" si="36"/>
        <v/>
      </c>
      <c r="P75" t="str">
        <f t="shared" si="36"/>
        <v/>
      </c>
      <c r="Q75" t="str">
        <f t="shared" si="36"/>
        <v/>
      </c>
      <c r="R75" t="str">
        <f t="shared" si="36"/>
        <v/>
      </c>
      <c r="S75" t="str">
        <f t="shared" si="36"/>
        <v/>
      </c>
      <c r="T75" t="str">
        <f t="shared" si="36"/>
        <v/>
      </c>
      <c r="U75" t="str">
        <f t="shared" si="36"/>
        <v/>
      </c>
      <c r="V75" t="str">
        <f t="shared" si="36"/>
        <v/>
      </c>
      <c r="W75" t="str">
        <f t="shared" si="36"/>
        <v/>
      </c>
      <c r="X75" t="str">
        <f t="shared" si="36"/>
        <v/>
      </c>
      <c r="Y75" t="str">
        <f t="shared" si="36"/>
        <v/>
      </c>
      <c r="Z75" t="str">
        <f t="shared" si="36"/>
        <v/>
      </c>
      <c r="AA75" t="str">
        <f t="shared" si="36"/>
        <v/>
      </c>
      <c r="AB75" t="str">
        <f t="shared" si="36"/>
        <v/>
      </c>
      <c r="AC75" t="str">
        <f t="shared" si="36"/>
        <v/>
      </c>
      <c r="AD75" t="str">
        <f t="shared" si="26"/>
        <v/>
      </c>
      <c r="AE75" t="str">
        <f t="shared" si="26"/>
        <v/>
      </c>
      <c r="AF75" t="str">
        <f t="shared" si="5"/>
        <v/>
      </c>
      <c r="AG75" s="81">
        <f>IF(Neocenjeni!AG70=0,COUNTIF(C31:AF31,1),"")</f>
        <v>0</v>
      </c>
      <c r="AH75" t="str">
        <f>IF(Neocenjeni!AH70="",IF(AG75=0,""," "&amp;A31&amp;" "&amp;IF(AG75&gt;4,"("&amp;AG75&amp;") ","")&amp;"("&amp;TRIM(CONCATENATE(" ",C75,"  ",D75," ",E75," ",F75," ",G75," ",H75," ",I75," ",J75," ",K75," ",L75," ",M75," ",N75," ",O75," ",P75," ",Q75," ",R75," ",S75," ",T75," ",U75," ",V75," ",W75," ",X75," ",Y75," ",Z75," ",AA75," ",AB75," ",AC75," ",AD75," ",AE75," ",AF75,""))&amp;")"),"")</f>
        <v/>
      </c>
      <c r="BD75" s="33"/>
    </row>
    <row r="76" spans="3:56" x14ac:dyDescent="0.25">
      <c r="C76" t="str">
        <f t="shared" ref="C76:AC76" si="37">IF(C32=1,C$1,"")</f>
        <v/>
      </c>
      <c r="D76" t="str">
        <f t="shared" si="37"/>
        <v/>
      </c>
      <c r="E76" t="str">
        <f t="shared" si="37"/>
        <v/>
      </c>
      <c r="F76" t="str">
        <f t="shared" si="37"/>
        <v/>
      </c>
      <c r="G76" t="str">
        <f t="shared" si="37"/>
        <v/>
      </c>
      <c r="H76" t="str">
        <f t="shared" si="37"/>
        <v/>
      </c>
      <c r="I76" t="str">
        <f t="shared" si="37"/>
        <v/>
      </c>
      <c r="J76" t="str">
        <f t="shared" si="37"/>
        <v/>
      </c>
      <c r="K76" t="str">
        <f t="shared" si="37"/>
        <v/>
      </c>
      <c r="L76" t="str">
        <f t="shared" si="37"/>
        <v/>
      </c>
      <c r="M76" t="str">
        <f t="shared" si="37"/>
        <v/>
      </c>
      <c r="N76" t="str">
        <f t="shared" si="37"/>
        <v/>
      </c>
      <c r="O76" t="str">
        <f t="shared" si="37"/>
        <v/>
      </c>
      <c r="P76" t="str">
        <f t="shared" si="37"/>
        <v/>
      </c>
      <c r="Q76" t="str">
        <f t="shared" si="37"/>
        <v/>
      </c>
      <c r="R76" t="str">
        <f t="shared" si="37"/>
        <v/>
      </c>
      <c r="S76" t="str">
        <f t="shared" si="37"/>
        <v/>
      </c>
      <c r="T76" t="str">
        <f t="shared" si="37"/>
        <v/>
      </c>
      <c r="U76" t="str">
        <f t="shared" si="37"/>
        <v/>
      </c>
      <c r="V76" t="str">
        <f t="shared" si="37"/>
        <v/>
      </c>
      <c r="W76" t="str">
        <f t="shared" si="37"/>
        <v/>
      </c>
      <c r="X76" t="str">
        <f t="shared" si="37"/>
        <v/>
      </c>
      <c r="Y76" t="str">
        <f t="shared" si="37"/>
        <v/>
      </c>
      <c r="Z76" t="str">
        <f t="shared" si="37"/>
        <v/>
      </c>
      <c r="AA76" t="str">
        <f t="shared" si="37"/>
        <v/>
      </c>
      <c r="AB76" t="str">
        <f t="shared" si="37"/>
        <v/>
      </c>
      <c r="AC76" t="str">
        <f t="shared" si="37"/>
        <v/>
      </c>
      <c r="AD76" t="str">
        <f t="shared" si="26"/>
        <v/>
      </c>
      <c r="AE76" t="str">
        <f t="shared" si="26"/>
        <v/>
      </c>
      <c r="AF76" t="str">
        <f t="shared" si="5"/>
        <v/>
      </c>
      <c r="AG76" s="81">
        <f>IF(Neocenjeni!AG71=0,COUNTIF(C32:AF32,1),"")</f>
        <v>0</v>
      </c>
      <c r="AH76" t="str">
        <f>IF(Neocenjeni!AH71="",IF(AG76=0,""," "&amp;A32&amp;" "&amp;IF(AG76&gt;4,"("&amp;AG76&amp;") ","")&amp;"("&amp;TRIM(CONCATENATE(" ",C76,"  ",D76," ",E76," ",F76," ",G76," ",H76," ",I76," ",J76," ",K76," ",L76," ",M76," ",N76," ",O76," ",P76," ",Q76," ",R76," ",S76," ",T76," ",U76," ",V76," ",W76," ",X76," ",Y76," ",Z76," ",AA76," ",AB76," ",AC76," ",AD76," ",AE76," ",AF76,""))&amp;")"),"")</f>
        <v/>
      </c>
      <c r="BD76" s="33"/>
    </row>
    <row r="77" spans="3:56" x14ac:dyDescent="0.25">
      <c r="C77" t="str">
        <f t="shared" ref="C77:AC77" si="38">IF(C33=1,C$1,"")</f>
        <v/>
      </c>
      <c r="D77" t="str">
        <f t="shared" si="38"/>
        <v/>
      </c>
      <c r="E77" t="str">
        <f t="shared" si="38"/>
        <v/>
      </c>
      <c r="F77" t="str">
        <f t="shared" si="38"/>
        <v/>
      </c>
      <c r="G77" t="str">
        <f t="shared" si="38"/>
        <v/>
      </c>
      <c r="H77" t="str">
        <f t="shared" si="38"/>
        <v/>
      </c>
      <c r="I77" t="str">
        <f t="shared" si="38"/>
        <v/>
      </c>
      <c r="J77" t="str">
        <f t="shared" si="38"/>
        <v/>
      </c>
      <c r="K77" t="str">
        <f t="shared" si="38"/>
        <v/>
      </c>
      <c r="L77" t="str">
        <f t="shared" si="38"/>
        <v/>
      </c>
      <c r="M77" t="str">
        <f t="shared" si="38"/>
        <v/>
      </c>
      <c r="N77" t="str">
        <f t="shared" si="38"/>
        <v/>
      </c>
      <c r="O77" t="str">
        <f t="shared" si="38"/>
        <v/>
      </c>
      <c r="P77" t="str">
        <f t="shared" si="38"/>
        <v/>
      </c>
      <c r="Q77" t="str">
        <f t="shared" si="38"/>
        <v/>
      </c>
      <c r="R77" t="str">
        <f t="shared" si="38"/>
        <v/>
      </c>
      <c r="S77" t="str">
        <f t="shared" si="38"/>
        <v/>
      </c>
      <c r="T77" t="str">
        <f t="shared" si="38"/>
        <v/>
      </c>
      <c r="U77" t="str">
        <f t="shared" si="38"/>
        <v/>
      </c>
      <c r="V77" t="str">
        <f t="shared" si="38"/>
        <v/>
      </c>
      <c r="W77" t="str">
        <f t="shared" si="38"/>
        <v/>
      </c>
      <c r="X77" t="str">
        <f t="shared" si="38"/>
        <v/>
      </c>
      <c r="Y77" t="str">
        <f t="shared" si="38"/>
        <v/>
      </c>
      <c r="Z77" t="str">
        <f t="shared" si="38"/>
        <v/>
      </c>
      <c r="AA77" t="str">
        <f t="shared" si="38"/>
        <v/>
      </c>
      <c r="AB77" t="str">
        <f t="shared" si="38"/>
        <v/>
      </c>
      <c r="AC77" t="str">
        <f t="shared" si="38"/>
        <v/>
      </c>
      <c r="AD77" t="str">
        <f t="shared" si="26"/>
        <v/>
      </c>
      <c r="AE77" t="str">
        <f t="shared" si="26"/>
        <v/>
      </c>
      <c r="AF77" t="str">
        <f t="shared" si="5"/>
        <v/>
      </c>
      <c r="AG77" s="81">
        <f>IF(Neocenjeni!AG72=0,COUNTIF(C33:AF33,1),"")</f>
        <v>0</v>
      </c>
      <c r="AH77" t="str">
        <f>IF(Neocenjeni!AH72="",IF(AG77=0,""," "&amp;A33&amp;" "&amp;IF(AG77&gt;4,"("&amp;AG77&amp;") ","")&amp;"("&amp;TRIM(CONCATENATE(" ",C77,"  ",D77," ",E77," ",F77," ",G77," ",H77," ",I77," ",J77," ",K77," ",L77," ",M77," ",N77," ",O77," ",P77," ",Q77," ",R77," ",S77," ",T77," ",U77," ",V77," ",W77," ",X77," ",Y77," ",Z77," ",AA77," ",AB77," ",AC77," ",AD77," ",AE77," ",AF77,""))&amp;")"),"")</f>
        <v/>
      </c>
      <c r="BD77" s="33"/>
    </row>
    <row r="78" spans="3:56" x14ac:dyDescent="0.25">
      <c r="C78" t="str">
        <f t="shared" ref="C78:AC78" si="39">IF(C34=1,C$1,"")</f>
        <v/>
      </c>
      <c r="D78" t="str">
        <f t="shared" si="39"/>
        <v/>
      </c>
      <c r="E78" t="str">
        <f t="shared" si="39"/>
        <v/>
      </c>
      <c r="F78" t="str">
        <f t="shared" si="39"/>
        <v/>
      </c>
      <c r="G78" t="str">
        <f t="shared" si="39"/>
        <v/>
      </c>
      <c r="H78" t="str">
        <f t="shared" si="39"/>
        <v/>
      </c>
      <c r="I78" t="str">
        <f t="shared" si="39"/>
        <v/>
      </c>
      <c r="J78" t="str">
        <f t="shared" si="39"/>
        <v/>
      </c>
      <c r="K78" t="str">
        <f t="shared" si="39"/>
        <v/>
      </c>
      <c r="L78" t="str">
        <f t="shared" si="39"/>
        <v/>
      </c>
      <c r="M78" t="str">
        <f t="shared" si="39"/>
        <v/>
      </c>
      <c r="N78" t="str">
        <f t="shared" si="39"/>
        <v/>
      </c>
      <c r="O78" t="str">
        <f t="shared" si="39"/>
        <v/>
      </c>
      <c r="P78" t="str">
        <f t="shared" si="39"/>
        <v/>
      </c>
      <c r="Q78" t="str">
        <f t="shared" si="39"/>
        <v/>
      </c>
      <c r="R78" t="str">
        <f t="shared" si="39"/>
        <v/>
      </c>
      <c r="S78" t="str">
        <f t="shared" si="39"/>
        <v/>
      </c>
      <c r="T78" t="str">
        <f t="shared" si="39"/>
        <v/>
      </c>
      <c r="U78" t="str">
        <f t="shared" si="39"/>
        <v/>
      </c>
      <c r="V78" t="str">
        <f t="shared" si="39"/>
        <v/>
      </c>
      <c r="W78" t="str">
        <f t="shared" si="39"/>
        <v/>
      </c>
      <c r="X78" t="str">
        <f t="shared" si="39"/>
        <v/>
      </c>
      <c r="Y78" t="str">
        <f t="shared" si="39"/>
        <v/>
      </c>
      <c r="Z78" t="str">
        <f t="shared" si="39"/>
        <v/>
      </c>
      <c r="AA78" t="str">
        <f t="shared" si="39"/>
        <v/>
      </c>
      <c r="AB78" t="str">
        <f t="shared" si="39"/>
        <v/>
      </c>
      <c r="AC78" t="str">
        <f t="shared" si="39"/>
        <v/>
      </c>
      <c r="AD78" t="str">
        <f t="shared" si="26"/>
        <v/>
      </c>
      <c r="AE78" t="str">
        <f t="shared" si="26"/>
        <v/>
      </c>
      <c r="AF78" t="str">
        <f t="shared" si="5"/>
        <v/>
      </c>
      <c r="AG78" s="81">
        <f>IF(Neocenjeni!AG73=0,COUNTIF(C34:AF34,1),"")</f>
        <v>0</v>
      </c>
      <c r="AH78" t="str">
        <f>IF(Neocenjeni!AH73="",IF(AG78=0,""," "&amp;A34&amp;" "&amp;IF(AG78&gt;4,"("&amp;AG78&amp;") ","")&amp;"("&amp;TRIM(CONCATENATE(" ",C78,"  ",D78," ",E78," ",F78," ",G78," ",H78," ",I78," ",J78," ",K78," ",L78," ",M78," ",N78," ",O78," ",P78," ",Q78," ",R78," ",S78," ",T78," ",U78," ",V78," ",W78," ",X78," ",Y78," ",Z78," ",AA78," ",AB78," ",AC78," ",AD78," ",AE78," ",AF78,""))&amp;")"),"")</f>
        <v/>
      </c>
      <c r="BD78" s="33"/>
    </row>
    <row r="79" spans="3:56" x14ac:dyDescent="0.25">
      <c r="C79" t="str">
        <f t="shared" ref="C79:AC79" si="40">IF(C35=1,C$1,"")</f>
        <v/>
      </c>
      <c r="D79" t="str">
        <f t="shared" si="40"/>
        <v/>
      </c>
      <c r="E79" t="str">
        <f t="shared" si="40"/>
        <v/>
      </c>
      <c r="F79" t="str">
        <f t="shared" si="40"/>
        <v/>
      </c>
      <c r="G79" t="str">
        <f t="shared" si="40"/>
        <v/>
      </c>
      <c r="H79" t="str">
        <f t="shared" si="40"/>
        <v/>
      </c>
      <c r="I79" t="str">
        <f t="shared" si="40"/>
        <v/>
      </c>
      <c r="J79" t="str">
        <f t="shared" si="40"/>
        <v/>
      </c>
      <c r="K79" t="str">
        <f t="shared" si="40"/>
        <v/>
      </c>
      <c r="L79" t="str">
        <f t="shared" si="40"/>
        <v/>
      </c>
      <c r="M79" t="str">
        <f t="shared" si="40"/>
        <v/>
      </c>
      <c r="N79" t="str">
        <f t="shared" si="40"/>
        <v/>
      </c>
      <c r="O79" t="str">
        <f t="shared" si="40"/>
        <v/>
      </c>
      <c r="P79" t="str">
        <f t="shared" si="40"/>
        <v/>
      </c>
      <c r="Q79" t="str">
        <f t="shared" si="40"/>
        <v/>
      </c>
      <c r="R79" t="str">
        <f t="shared" si="40"/>
        <v/>
      </c>
      <c r="S79" t="str">
        <f t="shared" si="40"/>
        <v/>
      </c>
      <c r="T79" t="str">
        <f t="shared" si="40"/>
        <v/>
      </c>
      <c r="U79" t="str">
        <f t="shared" si="40"/>
        <v/>
      </c>
      <c r="V79" t="str">
        <f t="shared" si="40"/>
        <v/>
      </c>
      <c r="W79" t="str">
        <f t="shared" si="40"/>
        <v/>
      </c>
      <c r="X79" t="str">
        <f t="shared" si="40"/>
        <v/>
      </c>
      <c r="Y79" t="str">
        <f t="shared" si="40"/>
        <v/>
      </c>
      <c r="Z79" t="str">
        <f t="shared" si="40"/>
        <v/>
      </c>
      <c r="AA79" t="str">
        <f t="shared" si="40"/>
        <v/>
      </c>
      <c r="AB79" t="str">
        <f t="shared" si="40"/>
        <v/>
      </c>
      <c r="AC79" t="str">
        <f t="shared" si="40"/>
        <v/>
      </c>
      <c r="AD79" t="str">
        <f t="shared" si="26"/>
        <v/>
      </c>
      <c r="AE79" t="str">
        <f t="shared" si="26"/>
        <v/>
      </c>
      <c r="AF79" t="str">
        <f t="shared" si="5"/>
        <v/>
      </c>
      <c r="AG79" s="81">
        <f>IF(Neocenjeni!AG74=0,COUNTIF(C35:AF35,1),"")</f>
        <v>0</v>
      </c>
      <c r="AH79" t="str">
        <f>IF(Neocenjeni!AH74="",IF(AG79=0,""," "&amp;A35&amp;" "&amp;IF(AG79&gt;4,"("&amp;AG79&amp;") ","")&amp;"("&amp;TRIM(CONCATENATE(" ",C79,"  ",D79," ",E79," ",F79," ",G79," ",H79," ",I79," ",J79," ",K79," ",L79," ",M79," ",N79," ",O79," ",P79," ",Q79," ",R79," ",S79," ",T79," ",U79," ",V79," ",W79," ",X79," ",Y79," ",Z79," ",AA79," ",AB79," ",AC79," ",AD79," ",AE79," ",AF79,""))&amp;")"),"")</f>
        <v/>
      </c>
      <c r="BD79" s="33"/>
    </row>
    <row r="80" spans="3:56" x14ac:dyDescent="0.25">
      <c r="C80" t="str">
        <f t="shared" ref="C80:AC80" si="41">IF(C36=1,C$1,"")</f>
        <v/>
      </c>
      <c r="D80" t="str">
        <f t="shared" si="41"/>
        <v/>
      </c>
      <c r="E80" t="str">
        <f t="shared" si="41"/>
        <v/>
      </c>
      <c r="F80" t="str">
        <f t="shared" si="41"/>
        <v/>
      </c>
      <c r="G80" t="str">
        <f t="shared" si="41"/>
        <v/>
      </c>
      <c r="H80" t="str">
        <f t="shared" si="41"/>
        <v/>
      </c>
      <c r="I80" t="str">
        <f t="shared" si="41"/>
        <v/>
      </c>
      <c r="J80" t="str">
        <f t="shared" si="41"/>
        <v/>
      </c>
      <c r="K80" t="str">
        <f t="shared" si="41"/>
        <v/>
      </c>
      <c r="L80" t="str">
        <f t="shared" si="41"/>
        <v/>
      </c>
      <c r="M80" t="str">
        <f t="shared" si="41"/>
        <v/>
      </c>
      <c r="N80" t="str">
        <f t="shared" si="41"/>
        <v/>
      </c>
      <c r="O80" t="str">
        <f t="shared" si="41"/>
        <v/>
      </c>
      <c r="P80" t="str">
        <f t="shared" si="41"/>
        <v/>
      </c>
      <c r="Q80" t="str">
        <f t="shared" si="41"/>
        <v/>
      </c>
      <c r="R80" t="str">
        <f t="shared" si="41"/>
        <v/>
      </c>
      <c r="S80" t="str">
        <f t="shared" si="41"/>
        <v/>
      </c>
      <c r="T80" t="str">
        <f t="shared" si="41"/>
        <v/>
      </c>
      <c r="U80" t="str">
        <f t="shared" si="41"/>
        <v/>
      </c>
      <c r="V80" t="str">
        <f t="shared" si="41"/>
        <v/>
      </c>
      <c r="W80" t="str">
        <f t="shared" si="41"/>
        <v/>
      </c>
      <c r="X80" t="str">
        <f t="shared" si="41"/>
        <v/>
      </c>
      <c r="Y80" t="str">
        <f t="shared" si="41"/>
        <v/>
      </c>
      <c r="Z80" t="str">
        <f t="shared" si="41"/>
        <v/>
      </c>
      <c r="AA80" t="str">
        <f t="shared" si="41"/>
        <v/>
      </c>
      <c r="AB80" t="str">
        <f t="shared" si="41"/>
        <v/>
      </c>
      <c r="AC80" t="str">
        <f t="shared" si="41"/>
        <v/>
      </c>
      <c r="AD80" t="str">
        <f t="shared" si="26"/>
        <v/>
      </c>
      <c r="AE80" t="str">
        <f t="shared" si="26"/>
        <v/>
      </c>
      <c r="AF80" t="str">
        <f t="shared" si="5"/>
        <v/>
      </c>
      <c r="AG80" s="81">
        <f>IF(Neocenjeni!AG75=0,COUNTIF(C36:AF36,1),"")</f>
        <v>0</v>
      </c>
      <c r="AH80" t="str">
        <f>IF(Neocenjeni!AH75="",IF(AG80=0,""," "&amp;A36&amp;" "&amp;IF(AG80&gt;4,"("&amp;AG80&amp;") ","")&amp;"("&amp;TRIM(CONCATENATE(" ",C80,"  ",D80," ",E80," ",F80," ",G80," ",H80," ",I80," ",J80," ",K80," ",L80," ",M80," ",N80," ",O80," ",P80," ",Q80," ",R80," ",S80," ",T80," ",U80," ",V80," ",W80," ",X80," ",Y80," ",Z80," ",AA80," ",AB80," ",AC80," ",AD80," ",AE80," ",AF80,""))&amp;")"),"")</f>
        <v/>
      </c>
      <c r="BD80" s="33"/>
    </row>
    <row r="81" spans="1:56" x14ac:dyDescent="0.25">
      <c r="C81" t="str">
        <f t="shared" ref="C81:AC81" si="42">IF(C37=1,C$1,"")</f>
        <v/>
      </c>
      <c r="D81" t="str">
        <f t="shared" si="42"/>
        <v/>
      </c>
      <c r="E81" t="str">
        <f t="shared" si="42"/>
        <v/>
      </c>
      <c r="F81" t="str">
        <f t="shared" si="42"/>
        <v/>
      </c>
      <c r="G81" t="str">
        <f t="shared" si="42"/>
        <v/>
      </c>
      <c r="H81" t="str">
        <f t="shared" si="42"/>
        <v/>
      </c>
      <c r="I81" t="str">
        <f t="shared" si="42"/>
        <v/>
      </c>
      <c r="J81" t="str">
        <f t="shared" si="42"/>
        <v/>
      </c>
      <c r="K81" t="str">
        <f t="shared" si="42"/>
        <v/>
      </c>
      <c r="L81" t="str">
        <f t="shared" si="42"/>
        <v/>
      </c>
      <c r="M81" t="str">
        <f t="shared" si="42"/>
        <v/>
      </c>
      <c r="N81" t="str">
        <f t="shared" si="42"/>
        <v/>
      </c>
      <c r="O81" t="str">
        <f t="shared" si="42"/>
        <v/>
      </c>
      <c r="P81" t="str">
        <f t="shared" si="42"/>
        <v/>
      </c>
      <c r="Q81" t="str">
        <f t="shared" si="42"/>
        <v/>
      </c>
      <c r="R81" t="str">
        <f t="shared" si="42"/>
        <v/>
      </c>
      <c r="S81" t="str">
        <f t="shared" si="42"/>
        <v/>
      </c>
      <c r="T81" t="str">
        <f t="shared" si="42"/>
        <v/>
      </c>
      <c r="U81" t="str">
        <f t="shared" si="42"/>
        <v/>
      </c>
      <c r="V81" t="str">
        <f t="shared" si="42"/>
        <v/>
      </c>
      <c r="W81" t="str">
        <f t="shared" si="42"/>
        <v/>
      </c>
      <c r="X81" t="str">
        <f t="shared" si="42"/>
        <v/>
      </c>
      <c r="Y81" t="str">
        <f t="shared" si="42"/>
        <v/>
      </c>
      <c r="Z81" t="str">
        <f t="shared" si="42"/>
        <v/>
      </c>
      <c r="AA81" t="str">
        <f t="shared" si="42"/>
        <v/>
      </c>
      <c r="AB81" t="str">
        <f t="shared" si="42"/>
        <v/>
      </c>
      <c r="AC81" t="str">
        <f t="shared" si="42"/>
        <v/>
      </c>
      <c r="AD81" t="str">
        <f t="shared" si="26"/>
        <v/>
      </c>
      <c r="AE81" t="str">
        <f t="shared" si="26"/>
        <v/>
      </c>
      <c r="AF81" t="str">
        <f t="shared" si="5"/>
        <v/>
      </c>
      <c r="AG81" s="81">
        <f>IF(Neocenjeni!AG76=0,COUNTIF(C37:AF37,1),"")</f>
        <v>0</v>
      </c>
      <c r="AH81" t="str">
        <f>IF(Neocenjeni!AH76="",IF(AG81=0,""," "&amp;A37&amp;" "&amp;IF(AG81&gt;4,"("&amp;AG81&amp;") ","")&amp;"("&amp;TRIM(CONCATENATE(" ",C81,"  ",D81," ",E81," ",F81," ",G81," ",H81," ",I81," ",J81," ",K81," ",L81," ",M81," ",N81," ",O81," ",P81," ",Q81," ",R81," ",S81," ",T81," ",U81," ",V81," ",W81," ",X81," ",Y81," ",Z81," ",AA81," ",AB81," ",AC81," ",AD81," ",AE81," ",AF81,""))&amp;")"),"")</f>
        <v/>
      </c>
      <c r="BD81" s="33"/>
    </row>
    <row r="82" spans="1:56" x14ac:dyDescent="0.25">
      <c r="Y82" t="str">
        <f t="shared" ref="Y82:AC82" si="43">IF(Y40=1,Y$1,"")</f>
        <v/>
      </c>
      <c r="Z82" t="str">
        <f t="shared" si="43"/>
        <v/>
      </c>
      <c r="AA82" t="str">
        <f t="shared" si="43"/>
        <v/>
      </c>
      <c r="AB82" t="str">
        <f t="shared" si="43"/>
        <v/>
      </c>
      <c r="AC82" t="str">
        <f t="shared" si="43"/>
        <v/>
      </c>
      <c r="AD82" t="str">
        <f>IF(AD40=1,AD$1,"")</f>
        <v/>
      </c>
      <c r="AE82" t="str">
        <f>IF(AE40=1,AE$1,"")</f>
        <v/>
      </c>
      <c r="BD82" s="33"/>
    </row>
    <row r="83" spans="1:56" x14ac:dyDescent="0.25">
      <c r="C83" s="41">
        <f t="shared" ref="C83:D83" si="44">IF(C1="",,COUNTIF(C46:C81,C1))</f>
        <v>0</v>
      </c>
      <c r="D83" s="41">
        <f t="shared" si="44"/>
        <v>0</v>
      </c>
      <c r="E83" s="41">
        <f>IF(E1="",,COUNTIF(E46:E81,E1))</f>
        <v>0</v>
      </c>
      <c r="F83" s="41">
        <f t="shared" ref="F83:AC83" si="45">IF(F1="",,COUNTIF(F46:F81,F1))</f>
        <v>0</v>
      </c>
      <c r="G83" s="41">
        <f t="shared" si="45"/>
        <v>0</v>
      </c>
      <c r="H83" s="41">
        <f t="shared" si="45"/>
        <v>0</v>
      </c>
      <c r="I83" s="41">
        <f t="shared" si="45"/>
        <v>0</v>
      </c>
      <c r="J83" s="41">
        <f t="shared" si="45"/>
        <v>0</v>
      </c>
      <c r="K83" s="41">
        <f t="shared" si="45"/>
        <v>0</v>
      </c>
      <c r="L83" s="41">
        <f t="shared" si="45"/>
        <v>0</v>
      </c>
      <c r="M83" s="41">
        <f t="shared" si="45"/>
        <v>0</v>
      </c>
      <c r="N83" s="41">
        <f t="shared" si="45"/>
        <v>0</v>
      </c>
      <c r="O83" s="41">
        <f t="shared" si="45"/>
        <v>0</v>
      </c>
      <c r="P83" s="41">
        <f t="shared" si="45"/>
        <v>0</v>
      </c>
      <c r="Q83" s="41">
        <f t="shared" si="45"/>
        <v>0</v>
      </c>
      <c r="R83" s="41">
        <f t="shared" si="45"/>
        <v>0</v>
      </c>
      <c r="S83" s="41">
        <f t="shared" si="45"/>
        <v>0</v>
      </c>
      <c r="T83" s="41">
        <f t="shared" si="45"/>
        <v>0</v>
      </c>
      <c r="U83" s="41">
        <f t="shared" si="45"/>
        <v>0</v>
      </c>
      <c r="V83" s="41">
        <f t="shared" si="45"/>
        <v>0</v>
      </c>
      <c r="W83" s="41">
        <f t="shared" si="45"/>
        <v>0</v>
      </c>
      <c r="X83" s="41">
        <f t="shared" si="45"/>
        <v>0</v>
      </c>
      <c r="Y83" s="41">
        <f t="shared" si="45"/>
        <v>0</v>
      </c>
      <c r="Z83" s="41">
        <f t="shared" si="45"/>
        <v>0</v>
      </c>
      <c r="AA83" s="41">
        <f t="shared" si="45"/>
        <v>0</v>
      </c>
      <c r="AB83" s="41">
        <f t="shared" si="45"/>
        <v>0</v>
      </c>
      <c r="AC83" s="41">
        <f t="shared" si="45"/>
        <v>0</v>
      </c>
      <c r="AD83" s="41">
        <f>IF(AD1="",,COUNTIF(AD46:AD81,AD1))</f>
        <v>0</v>
      </c>
      <c r="AE83" s="41">
        <f>IF(AE1="",,COUNTIF(AE46:AE81,AE1))</f>
        <v>0</v>
      </c>
      <c r="AF83" s="50">
        <f>IF(AF1="",,COUNTIF(AF46:AF81,AF1))</f>
        <v>0</v>
      </c>
      <c r="BD83" s="39"/>
    </row>
    <row r="84" spans="1:56" x14ac:dyDescent="0.25">
      <c r="BD84" s="39"/>
    </row>
    <row r="85" spans="1:56" x14ac:dyDescent="0.25">
      <c r="B85" s="80"/>
      <c r="C85" s="80" t="s">
        <v>108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BD85" s="39"/>
    </row>
    <row r="86" spans="1:56" x14ac:dyDescent="0.25">
      <c r="B86" s="80"/>
      <c r="C86" s="80" t="str">
        <f>TRIM(CONCATENATE((IF(C83&gt;0,C1&amp;" ("&amp;C83&amp;") "," ")),(IF(D83&gt;0,D1&amp;" ("&amp;D83&amp;") "," ")),(IF(E83&gt;0,E1&amp;" ("&amp;E83&amp;") "," ")),(IF(F83&gt;0,F1&amp;" ("&amp;F83&amp;") "," ")),(IF(G83&gt;0,G1&amp;" ("&amp;G83&amp;") "," ")),(IF(H83&gt;0,H1&amp;" ("&amp;H83&amp;") "," ")),(IF(I83&gt;0,I1&amp;" ("&amp;I83&amp;") "," ")),(IF(J83&gt;0,J1&amp;" ("&amp;J83&amp;") "," ")),(IF(K83&gt;0,K1&amp;" ("&amp;K83&amp;") "," ")),(IF(L83&gt;0,L1&amp;" ("&amp;L83&amp;") "," ")),(IF(M83&gt;0,M1&amp;" ("&amp;M83&amp;") "," ")),(IF(N83&gt;0,N1&amp;" ("&amp;N83&amp;") "," ")),(IF(O83&gt;0,O1&amp;" ("&amp;O83&amp;") "," ")),(IF(P83&gt;0,P1&amp;" ("&amp;P83&amp;") "," ")),(IF(Q83&gt;0,Q1&amp;" ("&amp;Q83&amp;") "," ")),(IF(R83&gt;0,R1&amp;" ("&amp;R83&amp;") "," ")),(IF(S83&gt;0,S1&amp;" ("&amp;S83&amp;") "," ")),(IF(T83&gt;0,T1&amp;" ("&amp;T83&amp;") "," ")),(IF(U83&gt;0,U1&amp;" ("&amp;U83&amp;") "," ")),(IF(V83&gt;0,V1&amp;" ("&amp;V83&amp;") "," ")),(IF(W83&gt;0,W1&amp;" ("&amp;W83&amp;") "," ")),(IF(X83&gt;0,X1&amp;" ("&amp;X83&amp;") "," ")),(IF(Y83&gt;0,Y1&amp;" ("&amp;Y83&amp;") "," ")),(IF(Z83&gt;0,Z1&amp;" ("&amp;Z83&amp;") "," ")),(IF(AA83&gt;0,AA1&amp;" ("&amp;AA83&amp;") "," ")),(IF(AB83&gt;0,AB1&amp;" ("&amp;AB83&amp;") "," ")),(IF(AC83&gt;0,AC1&amp;" ("&amp;AC83&amp;") "," ")),(IF(AD83&gt;0,AD1&amp;" ("&amp;AD83&amp;") "," ")),(IF(AE83&gt;0,AE1&amp;" ("&amp;AE83&amp;") "," ")),(IF(AF83&gt;0,AF1&amp;" ("&amp;AF83&amp;") "," "))))</f>
        <v/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t="s">
        <v>197</v>
      </c>
      <c r="BD86" s="39"/>
    </row>
    <row r="87" spans="1:56" x14ac:dyDescent="0.25">
      <c r="BD87" s="39"/>
    </row>
    <row r="89" spans="1:56" x14ac:dyDescent="0.25">
      <c r="A89" t="s">
        <v>107</v>
      </c>
      <c r="D89">
        <f>COUNTIF(Ocene!AJ6:AJ41,"недовољан")</f>
        <v>0</v>
      </c>
    </row>
    <row r="91" spans="1:56" x14ac:dyDescent="0.25">
      <c r="A91" t="s">
        <v>94</v>
      </c>
      <c r="D91">
        <f>COUNTIF(Ocene!AN6:AN41,1)</f>
        <v>0</v>
      </c>
    </row>
    <row r="92" spans="1:56" x14ac:dyDescent="0.25">
      <c r="A92" t="str">
        <f>CONCATENATE(IF(AG46=1,AH46,""),IF(AG47=1,AH47,""),IF(AG48=1,AH48,""),IF(AG49=1,AH49,""),IF(AG50=1,AH50,""),IF(AG51=1,AH51,""),IF(AG52=1,AH52,""),IF(AG53=1,AH53,""),IF(AG54=1,AH54,""),IF(AG55=1,AH55,""),IF(AG56=1,AH56,""),IF(AG57=1,AH57,""),IF(AG58=1,AH58,""),IF(AG59=1,AH59,""),IF(AG60=1,AH60,""),IF(AG61=1,AH61,""),IF(AG62=1,AH62,""),IF(AG63=1,AH63,""),IF(AG64=1,AH64,""),IF(AG65=1,AH65,""),IF(AG66=1,AH66,""),IF(AG67=1,AH67,""),IF(AG68=1,AH68,""),IF(AG69=1,AH69,""),IF(AG70=1,AH70,""),IF(AG71=1,AH71,""),IF(AG72=1,AH72,""),IF(AG73=1,AH73,""),IF(AG74=1,AH74,""),IF(AG75=1,AH75,""),IF(AG76=1,AH76,""),IF(AG77=1,AH77,""),IF(AG78=1,AH78,""),IF(AG79=1,AH79,""),IF(AG80=1,AH80,""),IF(AG81=1,AH81,""))</f>
        <v/>
      </c>
    </row>
    <row r="94" spans="1:56" x14ac:dyDescent="0.25">
      <c r="A94" t="s">
        <v>95</v>
      </c>
      <c r="D94">
        <f>COUNTIF(Ocene!AN6:AN41,2)</f>
        <v>0</v>
      </c>
    </row>
    <row r="95" spans="1:56" x14ac:dyDescent="0.25">
      <c r="A95" t="str">
        <f>TRIM(CONCATENATE(IF(AG46=2,AH46&amp;", "," "),IF(AG47=2,AH47," "),IF(AG48=2,AH48," "),IF(AG49=2,AH49," "),IF(AG50=2,AH50," "),IF(AG51=2,AH51," "),IF(AG52=2,AH52," "),IF(AG53=2,AH53," "),IF(AG54=2,AH54," "),IF(AG55=2,AH55," "),IF(AG56=2,AH56," "),IF(AG57=2,AH57," "),IF(AG58=2,AH58," "),IF(AG59=2,AH59," "),IF(AG60=2,AH60," "),IF(AG61=2,AH61," "),IF(AG62=2,AH62," "),IF(AG63=2,AH63," "),IF(AG64=2,AH64," "),IF(AG65=2,AH65," "),IF(AG66=2,AH66," "),IF(AG67=2,AH67," "),IF(AG68=2,AH68," "),IF(AG69=2,AH69," "),IF(AG70=2,AH70," "),IF(AG71=2,AH71," "),IF(AG72=2,AH72," "),IF(AG73=2,AH73," "),IF(AG74=2,AH74," "),IF(AG75=2,AH75," "),IF(AG76=2,AH76," "),IF(AG77=2,AH77," "),IF(AG78=2,AH78," "),IF(AG79=2,AH79," "),IF(AG80=2,AH80," "),IF(AG81=2,AH81," ")))</f>
        <v/>
      </c>
    </row>
    <row r="97" spans="1:4" x14ac:dyDescent="0.25">
      <c r="A97" t="s">
        <v>96</v>
      </c>
      <c r="D97">
        <f>COUNTIF(Ocene!AN6:AN41,3)</f>
        <v>0</v>
      </c>
    </row>
    <row r="98" spans="1:4" x14ac:dyDescent="0.25">
      <c r="A98" t="str">
        <f>TRIM(CONCATENATE(IF(AG46=3,AH46&amp;", "," "),IF(AG47=3,AH47," "),IF(AG48=3,AH48," "),IF(AG49=3,AH49," "),IF(AG50=3,AH50," "),IF(AG51=3,AH51," "),IF(AG52=3,AH52," "),IF(AG53=3,AH53," "),IF(AG54=3,AH54," "),IF(AG55=3,AH55," "),IF(AG56=3,AH56," "),IF(AG57=3,AH57," "),IF(AG58=3,AH58," "),IF(AG59=3,AH59," "),IF(AG60=3,AH60," "),IF(AG61=3,AH61," "),IF(AG62=3,AH62," "),IF(AG63=3,AH63," "),IF(AG64=3,AH64," "),IF(AG65=3,AH65," "),IF(AG66=3,AH66," "),IF(AG67=3,AH67," "),IF(AG68=3,AH68," "),IF(AG69=3,AH69," "),IF(AG70=3,AH70," "),IF(AG71=3,AH71," "),IF(AG72=3,AH72," "),IF(AG73=3,AH73," "),IF(AG74=3,AH74," "),IF(AG75=3,AH75," "),IF(AG76=3,AH76," "),IF(AG77=3,AH77," "),IF(AG78=3,AH78," "),IF(AG79=3,AH79," "),IF(AG80=3,AH80," "),IF(AG81=3,AH81," ")))</f>
        <v/>
      </c>
    </row>
    <row r="100" spans="1:4" x14ac:dyDescent="0.25">
      <c r="A100" t="s">
        <v>97</v>
      </c>
      <c r="D100">
        <f>COUNTIF(Ocene!AN6:AN41,4)</f>
        <v>0</v>
      </c>
    </row>
    <row r="101" spans="1:4" x14ac:dyDescent="0.25">
      <c r="A101" t="str">
        <f>TRIM(CONCATENATE(IF(AG46=4,AH46&amp;", "," "),IF(AG47=4,AH47," "),IF(AG48=4,AH48," "),IF(AG49=4,AH49," "),IF(AG50=4,AH50," "),IF(AG51=4,AH51," "),IF(AG52=4,AH52," "),IF(AG53=4,AH53," "),IF(AG54=4,AH54," "),IF(AG55=4,AH55," "),IF(AG56=4,AH56," "),IF(AG57=4,AH57," "),IF(AG58=4,AH58," "),IF(AG59=4,AH59," "),IF(AG60=4,AH60," "),IF(AG61=4,AH61," "),IF(AG62=4,AH62," "),IF(AG63=4,AH63," "),IF(AG64=4,AH64," "),IF(AG65=4,AH65," "),IF(AG66=4,AH66," "),IF(AG67=4,AH67," "),IF(AG68=4,AH68," "),IF(AG69=4,AH69," "),IF(AG70=4,AH70," "),IF(AG71=4,AH71," "),IF(AG72=4,AH72," "),IF(AG73=4,AH73," "),IF(AG74=4,AH74," "),IF(AG75=4,AH75," "),IF(AG76=4,AH76," "),IF(AG77=4,AH77," "),IF(AG78=4,AH78," "),IF(AG79=4,AH79," "),IF(AG80=4,AH80," "),IF(AG81=4,AH81," ")))</f>
        <v/>
      </c>
    </row>
    <row r="103" spans="1:4" x14ac:dyDescent="0.25">
      <c r="A103" t="s">
        <v>98</v>
      </c>
      <c r="D103">
        <f>COUNTIF(Ocene!AN6:AN41,"&gt;4")</f>
        <v>0</v>
      </c>
    </row>
    <row r="104" spans="1:4" x14ac:dyDescent="0.25">
      <c r="A104" t="str">
        <f>TRIM(CONCATENATE(IF(AG46&gt;4,AH46&amp;", "," "),IF(AG47&gt;4,AH47," "),IF(AG48&gt;4,AH48," "),IF(AG49&gt;4,AH49," "),IF(AG50&gt;4,AH50," "),IF(AG51&gt;4,AH51," "),IF(AG52&gt;4,AH52," "),IF(AG53&gt;4,AH53," "),IF(AG54&gt;4,AH54," "),IF(AG55&gt;4,AH55," "),IF(AG56&gt;4,AH56," "),IF(AG57&gt;4,AH57," "),IF(AG58&gt;4,AH58," "),IF(AG59&gt;4,AH59," "),IF(AG60&gt;4,AH60," "),IF(AG61&gt;4,AH61," "),IF(AG62&gt;4,AH62," "),IF(AG63&gt;4,AH63," "),IF(AG64&gt;4,AH64," "),IF(AG65&gt;4,AH65," "),IF(AG66&gt;4,AH66," "),IF(AG67&gt;4,AH67," "),IF(AG68&gt;4,AH68," "),IF(AG69&gt;4,AH69," "),IF(AG70&gt;4,AH70," "),IF(AG71&gt;4,AH71," "),IF(AG72&gt;4,AH72," "),IF(AG73&gt;4,AH73," "),IF(AG74&gt;4,AH74," "),IF(AG75&gt;4,AH75," "),IF(AG76&gt;4,AH76," "),IF(AG77&gt;4,AH77," "),IF(AG78&gt;4,AH78," "),IF(AG79&gt;4,AH79," "),IF(AG80&gt;4,AH80," "),IF(AG81&gt;4,AH81," ")))</f>
        <v/>
      </c>
    </row>
  </sheetData>
  <mergeCells count="1">
    <mergeCell ref="C45:AE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95"/>
  <sheetViews>
    <sheetView zoomScale="80" zoomScaleNormal="80" workbookViewId="0">
      <selection activeCell="AH20" sqref="AH20"/>
    </sheetView>
  </sheetViews>
  <sheetFormatPr defaultRowHeight="15.75" x14ac:dyDescent="0.25"/>
  <cols>
    <col min="1" max="1" width="19.875" customWidth="1"/>
    <col min="2" max="33" width="3.75" customWidth="1"/>
    <col min="34" max="34" width="32.375" customWidth="1"/>
    <col min="35" max="54" width="5.5" customWidth="1"/>
    <col min="55" max="55" width="6.125" customWidth="1"/>
    <col min="56" max="56" width="4.125" customWidth="1"/>
    <col min="57" max="57" width="49" customWidth="1"/>
  </cols>
  <sheetData>
    <row r="1" spans="1:34" ht="137.25" customHeight="1" x14ac:dyDescent="0.25">
      <c r="A1" s="7" t="s">
        <v>15</v>
      </c>
      <c r="B1" s="8" t="s">
        <v>78</v>
      </c>
      <c r="C1" s="8" t="str">
        <f>Ocene!D5</f>
        <v>Српски језик</v>
      </c>
      <c r="D1" s="8" t="str">
        <f>Ocene!E5</f>
        <v/>
      </c>
      <c r="E1" s="8" t="str">
        <f>Ocene!F5</f>
        <v>Енглески језик</v>
      </c>
      <c r="F1" s="8" t="str">
        <f>Ocene!G5</f>
        <v>Ликовна култура</v>
      </c>
      <c r="G1" s="8" t="str">
        <f>Ocene!H5</f>
        <v>Музичка култура</v>
      </c>
      <c r="H1" s="8" t="str">
        <f>Ocene!I5</f>
        <v>Историја</v>
      </c>
      <c r="I1" s="8" t="str">
        <f>Ocene!J5</f>
        <v>Географија</v>
      </c>
      <c r="J1" s="8" t="str">
        <f>Ocene!K5</f>
        <v>Физика</v>
      </c>
      <c r="K1" s="8" t="str">
        <f>Ocene!L5</f>
        <v>Математика</v>
      </c>
      <c r="L1" s="8" t="str">
        <f>Ocene!M5</f>
        <v>Биологија</v>
      </c>
      <c r="M1" s="8" t="str">
        <f>Ocene!N5</f>
        <v>Хемија</v>
      </c>
      <c r="N1" s="8" t="str">
        <f>Ocene!O5</f>
        <v>Техничко и информатичко образовање</v>
      </c>
      <c r="O1" s="8" t="str">
        <f>Ocene!P5</f>
        <v>Физичко васпитање</v>
      </c>
      <c r="P1" s="8" t="str">
        <f>Ocene!Q5</f>
        <v>Верска настава</v>
      </c>
      <c r="Q1" s="8" t="str">
        <f>Ocene!R5</f>
        <v>Грађанско васпитање</v>
      </c>
      <c r="R1" s="8" t="str">
        <f>Ocene!S5</f>
        <v/>
      </c>
      <c r="S1" s="8" t="str">
        <f>Ocene!T5</f>
        <v>Француски језик</v>
      </c>
      <c r="T1" s="8" t="str">
        <f>Ocene!U5</f>
        <v>Руски језик</v>
      </c>
      <c r="U1" s="8" t="str">
        <f>Ocene!V5</f>
        <v/>
      </c>
      <c r="V1" s="8" t="str">
        <f>Ocene!W5</f>
        <v/>
      </c>
      <c r="W1" s="8" t="str">
        <f>Ocene!X5</f>
        <v>Одбојка</v>
      </c>
      <c r="X1" s="8" t="str">
        <f>Ocene!Y5</f>
        <v/>
      </c>
      <c r="Y1" s="8" t="str">
        <f>Ocene!Z5</f>
        <v/>
      </c>
      <c r="Z1" s="8" t="str">
        <f>Ocene!AA5</f>
        <v/>
      </c>
      <c r="AA1" s="8" t="str">
        <f>Ocene!AB5</f>
        <v/>
      </c>
      <c r="AB1" s="8" t="str">
        <f>Ocene!AC5</f>
        <v>Информатика и рачунарство</v>
      </c>
      <c r="AC1" s="8" t="str">
        <f>Ocene!AD5</f>
        <v/>
      </c>
      <c r="AD1" s="8" t="str">
        <f>Ocene!AE5</f>
        <v/>
      </c>
      <c r="AE1" s="8" t="str">
        <f>Ocene!AF5</f>
        <v/>
      </c>
      <c r="AF1" s="8" t="str">
        <f>Ocene!AG5</f>
        <v/>
      </c>
      <c r="AG1" s="8" t="s">
        <v>29</v>
      </c>
    </row>
    <row r="2" spans="1:34" x14ac:dyDescent="0.25">
      <c r="A2" t="str">
        <f>IF(Ocene!B6=0,"",Ocene!B6)</f>
        <v/>
      </c>
      <c r="B2" t="str">
        <f>IF(Ocene!C6=0,"",Ocene!C6)</f>
        <v/>
      </c>
      <c r="C2" t="str">
        <f>IF(Ocene!D6=0,"",Ocene!D6)</f>
        <v/>
      </c>
      <c r="D2" t="str">
        <f>IF(Ocene!E6=0,"",Ocene!E6)</f>
        <v/>
      </c>
      <c r="E2" t="str">
        <f>IF(Ocene!F6=0,"",Ocene!F6)</f>
        <v/>
      </c>
      <c r="F2" t="str">
        <f>IF(Ocene!G6=0,"",Ocene!G6)</f>
        <v/>
      </c>
      <c r="G2" t="str">
        <f>IF(Ocene!H6=0,"",Ocene!H6)</f>
        <v/>
      </c>
      <c r="H2" t="str">
        <f>IF(Ocene!I6=0,"",Ocene!I6)</f>
        <v/>
      </c>
      <c r="I2" t="str">
        <f>IF(Ocene!J6=0,"",Ocene!J6)</f>
        <v/>
      </c>
      <c r="J2" t="str">
        <f>IF(Ocene!K6=0,"",Ocene!K6)</f>
        <v/>
      </c>
      <c r="K2" t="str">
        <f>IF(Ocene!L6=0,"",Ocene!L6)</f>
        <v/>
      </c>
      <c r="L2" t="str">
        <f>IF(Ocene!M6=0,"",Ocene!M6)</f>
        <v/>
      </c>
      <c r="M2" t="str">
        <f>IF(Ocene!N6=0,"",Ocene!N6)</f>
        <v/>
      </c>
      <c r="N2" t="str">
        <f>IF(Ocene!O6=0,"",Ocene!O6)</f>
        <v/>
      </c>
      <c r="O2" t="str">
        <f>IF(Ocene!P6=0,"",Ocene!P6)</f>
        <v/>
      </c>
      <c r="P2" t="str">
        <f>IF(Ocene!Q6=0,"",Ocene!Q6)</f>
        <v/>
      </c>
      <c r="Q2" t="str">
        <f>IF(Ocene!R6=0,"",Ocene!R6)</f>
        <v/>
      </c>
      <c r="R2" t="str">
        <f>IF(Ocene!S6=0,"",Ocene!S6)</f>
        <v/>
      </c>
      <c r="S2" t="str">
        <f>IF(Ocene!T6=0,"",Ocene!T6)</f>
        <v/>
      </c>
      <c r="T2" t="str">
        <f>IF(Ocene!U6=0,"",Ocene!U6)</f>
        <v/>
      </c>
      <c r="U2" t="str">
        <f>IF(Ocene!V6=0,"",Ocene!V6)</f>
        <v/>
      </c>
      <c r="V2" t="str">
        <f>IF(Ocene!W6=0,"",Ocene!W6)</f>
        <v/>
      </c>
      <c r="W2" t="str">
        <f>IF(Ocene!X6=0,"",Ocene!X6)</f>
        <v/>
      </c>
      <c r="X2" t="str">
        <f>IF(Ocene!Y6=0,"",Ocene!Y6)</f>
        <v/>
      </c>
      <c r="Y2" t="str">
        <f>IF(Ocene!Z6=0,"",Ocene!Z6)</f>
        <v/>
      </c>
      <c r="Z2" t="str">
        <f>IF(Ocene!AA6=0,"",Ocene!AA6)</f>
        <v/>
      </c>
      <c r="AA2" t="str">
        <f>IF(Ocene!AB6=0,"",Ocene!AB6)</f>
        <v/>
      </c>
      <c r="AB2" t="str">
        <f>IF(Ocene!AC6=0,"",Ocene!AC6)</f>
        <v/>
      </c>
      <c r="AC2" t="str">
        <f>IF(Ocene!AD6=0,"",Ocene!AD6)</f>
        <v/>
      </c>
      <c r="AD2" t="str">
        <f>IF(Ocene!AE6=0,"",Ocene!AE6)</f>
        <v/>
      </c>
      <c r="AE2" t="str">
        <f>IF(Ocene!AF6=0,"",Ocene!AF6)</f>
        <v/>
      </c>
      <c r="AF2" t="str">
        <f>IF(Ocene!AG6=0,"",Ocene!AG6)</f>
        <v/>
      </c>
      <c r="AG2" t="str">
        <f>IF(Ocene!AH6=0,"",Ocene!AH6)</f>
        <v/>
      </c>
      <c r="AH2" t="str">
        <f>IF(AG2=5,"",A2)</f>
        <v/>
      </c>
    </row>
    <row r="3" spans="1:34" x14ac:dyDescent="0.25">
      <c r="A3" t="str">
        <f>IF(Ocene!B7=0,"",Ocene!B7)</f>
        <v/>
      </c>
      <c r="B3" t="str">
        <f>IF(Ocene!C7=0,"",Ocene!C7)</f>
        <v/>
      </c>
      <c r="C3" t="str">
        <f>IF(Ocene!D7=0,"",Ocene!D7)</f>
        <v/>
      </c>
      <c r="D3" t="str">
        <f>IF(Ocene!E7=0,"",Ocene!E7)</f>
        <v/>
      </c>
      <c r="E3" t="str">
        <f>IF(Ocene!F7=0,"",Ocene!F7)</f>
        <v/>
      </c>
      <c r="F3" t="str">
        <f>IF(Ocene!G7=0,"",Ocene!G7)</f>
        <v/>
      </c>
      <c r="G3" t="str">
        <f>IF(Ocene!H7=0,"",Ocene!H7)</f>
        <v/>
      </c>
      <c r="H3" t="str">
        <f>IF(Ocene!I7=0,"",Ocene!I7)</f>
        <v/>
      </c>
      <c r="I3" t="str">
        <f>IF(Ocene!J7=0,"",Ocene!J7)</f>
        <v/>
      </c>
      <c r="J3" t="str">
        <f>IF(Ocene!K7=0,"",Ocene!K7)</f>
        <v/>
      </c>
      <c r="K3" t="str">
        <f>IF(Ocene!L7=0,"",Ocene!L7)</f>
        <v/>
      </c>
      <c r="L3" t="str">
        <f>IF(Ocene!M7=0,"",Ocene!M7)</f>
        <v/>
      </c>
      <c r="M3" t="str">
        <f>IF(Ocene!N7=0,"",Ocene!N7)</f>
        <v/>
      </c>
      <c r="N3" t="str">
        <f>IF(Ocene!O7=0,"",Ocene!O7)</f>
        <v/>
      </c>
      <c r="O3" t="str">
        <f>IF(Ocene!P7=0,"",Ocene!P7)</f>
        <v/>
      </c>
      <c r="P3" t="str">
        <f>IF(Ocene!Q7=0,"",Ocene!Q7)</f>
        <v/>
      </c>
      <c r="Q3" t="str">
        <f>IF(Ocene!R7=0,"",Ocene!R7)</f>
        <v/>
      </c>
      <c r="R3" t="str">
        <f>IF(Ocene!S7=0,"",Ocene!S7)</f>
        <v/>
      </c>
      <c r="S3" t="str">
        <f>IF(Ocene!T7=0,"",Ocene!T7)</f>
        <v/>
      </c>
      <c r="T3" t="str">
        <f>IF(Ocene!U7=0,"",Ocene!U7)</f>
        <v/>
      </c>
      <c r="U3" t="str">
        <f>IF(Ocene!V7=0,"",Ocene!V7)</f>
        <v/>
      </c>
      <c r="V3" t="str">
        <f>IF(Ocene!W7=0,"",Ocene!W7)</f>
        <v/>
      </c>
      <c r="W3" t="str">
        <f>IF(Ocene!X7=0,"",Ocene!X7)</f>
        <v/>
      </c>
      <c r="X3" t="str">
        <f>IF(Ocene!Y7=0,"",Ocene!Y7)</f>
        <v/>
      </c>
      <c r="Y3" t="str">
        <f>IF(Ocene!Z7=0,"",Ocene!Z7)</f>
        <v/>
      </c>
      <c r="Z3" t="str">
        <f>IF(Ocene!AA7=0,"",Ocene!AA7)</f>
        <v/>
      </c>
      <c r="AA3" t="str">
        <f>IF(Ocene!AB7=0,"",Ocene!AB7)</f>
        <v/>
      </c>
      <c r="AB3" t="str">
        <f>IF(Ocene!AC7=0,"",Ocene!AC7)</f>
        <v/>
      </c>
      <c r="AC3" t="str">
        <f>IF(Ocene!AD7=0,"",Ocene!AD7)</f>
        <v/>
      </c>
      <c r="AD3" t="str">
        <f>IF(Ocene!AE7=0,"",Ocene!AE7)</f>
        <v/>
      </c>
      <c r="AE3" t="str">
        <f>IF(Ocene!AF7=0,"",Ocene!AF7)</f>
        <v/>
      </c>
      <c r="AF3" t="str">
        <f>IF(Ocene!AG7=0,"",Ocene!AG7)</f>
        <v/>
      </c>
      <c r="AG3" t="str">
        <f>IF(Ocene!AH7=0,"",Ocene!AH7)</f>
        <v/>
      </c>
      <c r="AH3" t="str">
        <f t="shared" ref="AH3:AH37" si="0">IF(AG3=5,"",A3)</f>
        <v/>
      </c>
    </row>
    <row r="4" spans="1:34" x14ac:dyDescent="0.25">
      <c r="A4" t="str">
        <f>IF(Ocene!B8=0,"",Ocene!B8)</f>
        <v/>
      </c>
      <c r="B4" t="str">
        <f>IF(Ocene!C8=0,"",Ocene!C8)</f>
        <v/>
      </c>
      <c r="C4" t="str">
        <f>IF(Ocene!D8=0,"",Ocene!D8)</f>
        <v/>
      </c>
      <c r="D4" t="str">
        <f>IF(Ocene!E8=0,"",Ocene!E8)</f>
        <v/>
      </c>
      <c r="E4" t="str">
        <f>IF(Ocene!F8=0,"",Ocene!F8)</f>
        <v/>
      </c>
      <c r="F4" t="str">
        <f>IF(Ocene!G8=0,"",Ocene!G8)</f>
        <v/>
      </c>
      <c r="G4" t="str">
        <f>IF(Ocene!H8=0,"",Ocene!H8)</f>
        <v/>
      </c>
      <c r="H4" t="str">
        <f>IF(Ocene!I8=0,"",Ocene!I8)</f>
        <v/>
      </c>
      <c r="I4" t="str">
        <f>IF(Ocene!J8=0,"",Ocene!J8)</f>
        <v/>
      </c>
      <c r="J4" t="str">
        <f>IF(Ocene!K8=0,"",Ocene!K8)</f>
        <v/>
      </c>
      <c r="K4" t="str">
        <f>IF(Ocene!L8=0,"",Ocene!L8)</f>
        <v/>
      </c>
      <c r="L4" t="str">
        <f>IF(Ocene!M8=0,"",Ocene!M8)</f>
        <v/>
      </c>
      <c r="M4" t="str">
        <f>IF(Ocene!N8=0,"",Ocene!N8)</f>
        <v/>
      </c>
      <c r="N4" t="str">
        <f>IF(Ocene!O8=0,"",Ocene!O8)</f>
        <v/>
      </c>
      <c r="O4" t="str">
        <f>IF(Ocene!P8=0,"",Ocene!P8)</f>
        <v/>
      </c>
      <c r="P4" t="str">
        <f>IF(Ocene!Q8=0,"",Ocene!Q8)</f>
        <v/>
      </c>
      <c r="Q4" t="str">
        <f>IF(Ocene!R8=0,"",Ocene!R8)</f>
        <v/>
      </c>
      <c r="R4" t="str">
        <f>IF(Ocene!S8=0,"",Ocene!S8)</f>
        <v/>
      </c>
      <c r="S4" t="str">
        <f>IF(Ocene!T8=0,"",Ocene!T8)</f>
        <v/>
      </c>
      <c r="T4" t="str">
        <f>IF(Ocene!U8=0,"",Ocene!U8)</f>
        <v/>
      </c>
      <c r="U4" t="str">
        <f>IF(Ocene!V8=0,"",Ocene!V8)</f>
        <v/>
      </c>
      <c r="V4" t="str">
        <f>IF(Ocene!W8=0,"",Ocene!W8)</f>
        <v/>
      </c>
      <c r="W4" t="str">
        <f>IF(Ocene!X8=0,"",Ocene!X8)</f>
        <v/>
      </c>
      <c r="X4" t="str">
        <f>IF(Ocene!Y8=0,"",Ocene!Y8)</f>
        <v/>
      </c>
      <c r="Y4" t="str">
        <f>IF(Ocene!Z8=0,"",Ocene!Z8)</f>
        <v/>
      </c>
      <c r="Z4" t="str">
        <f>IF(Ocene!AA8=0,"",Ocene!AA8)</f>
        <v/>
      </c>
      <c r="AA4" t="str">
        <f>IF(Ocene!AB8=0,"",Ocene!AB8)</f>
        <v/>
      </c>
      <c r="AB4" t="str">
        <f>IF(Ocene!AC8=0,"",Ocene!AC8)</f>
        <v/>
      </c>
      <c r="AC4" t="str">
        <f>IF(Ocene!AD8=0,"",Ocene!AD8)</f>
        <v/>
      </c>
      <c r="AD4" t="str">
        <f>IF(Ocene!AE8=0,"",Ocene!AE8)</f>
        <v/>
      </c>
      <c r="AE4" t="str">
        <f>IF(Ocene!AF8=0,"",Ocene!AF8)</f>
        <v/>
      </c>
      <c r="AF4" t="str">
        <f>IF(Ocene!AG8=0,"",Ocene!AG8)</f>
        <v/>
      </c>
      <c r="AG4" t="str">
        <f>IF(Ocene!AH8=0,"",Ocene!AH8)</f>
        <v/>
      </c>
      <c r="AH4" t="str">
        <f t="shared" si="0"/>
        <v/>
      </c>
    </row>
    <row r="5" spans="1:34" x14ac:dyDescent="0.25">
      <c r="A5" t="str">
        <f>IF(Ocene!B9=0,"",Ocene!B9)</f>
        <v/>
      </c>
      <c r="B5" t="str">
        <f>IF(Ocene!C9=0,"",Ocene!C9)</f>
        <v/>
      </c>
      <c r="C5" t="str">
        <f>IF(Ocene!D9=0,"",Ocene!D9)</f>
        <v/>
      </c>
      <c r="D5" t="str">
        <f>IF(Ocene!E9=0,"",Ocene!E9)</f>
        <v/>
      </c>
      <c r="E5" t="str">
        <f>IF(Ocene!F9=0,"",Ocene!F9)</f>
        <v/>
      </c>
      <c r="F5" t="str">
        <f>IF(Ocene!G9=0,"",Ocene!G9)</f>
        <v/>
      </c>
      <c r="G5" t="str">
        <f>IF(Ocene!H9=0,"",Ocene!H9)</f>
        <v/>
      </c>
      <c r="H5" t="str">
        <f>IF(Ocene!I9=0,"",Ocene!I9)</f>
        <v/>
      </c>
      <c r="I5" t="str">
        <f>IF(Ocene!J9=0,"",Ocene!J9)</f>
        <v/>
      </c>
      <c r="J5" t="str">
        <f>IF(Ocene!K9=0,"",Ocene!K9)</f>
        <v/>
      </c>
      <c r="K5" t="str">
        <f>IF(Ocene!L9=0,"",Ocene!L9)</f>
        <v/>
      </c>
      <c r="L5" t="str">
        <f>IF(Ocene!M9=0,"",Ocene!M9)</f>
        <v/>
      </c>
      <c r="M5" t="str">
        <f>IF(Ocene!N9=0,"",Ocene!N9)</f>
        <v/>
      </c>
      <c r="N5" t="str">
        <f>IF(Ocene!O9=0,"",Ocene!O9)</f>
        <v/>
      </c>
      <c r="O5" t="str">
        <f>IF(Ocene!P9=0,"",Ocene!P9)</f>
        <v/>
      </c>
      <c r="P5" t="str">
        <f>IF(Ocene!Q9=0,"",Ocene!Q9)</f>
        <v/>
      </c>
      <c r="Q5" t="str">
        <f>IF(Ocene!R9=0,"",Ocene!R9)</f>
        <v/>
      </c>
      <c r="R5" t="str">
        <f>IF(Ocene!S9=0,"",Ocene!S9)</f>
        <v/>
      </c>
      <c r="S5" t="str">
        <f>IF(Ocene!T9=0,"",Ocene!T9)</f>
        <v/>
      </c>
      <c r="T5" t="str">
        <f>IF(Ocene!U9=0,"",Ocene!U9)</f>
        <v/>
      </c>
      <c r="U5" t="str">
        <f>IF(Ocene!V9=0,"",Ocene!V9)</f>
        <v/>
      </c>
      <c r="V5" t="str">
        <f>IF(Ocene!W9=0,"",Ocene!W9)</f>
        <v/>
      </c>
      <c r="W5" t="str">
        <f>IF(Ocene!X9=0,"",Ocene!X9)</f>
        <v/>
      </c>
      <c r="X5" t="str">
        <f>IF(Ocene!Y9=0,"",Ocene!Y9)</f>
        <v/>
      </c>
      <c r="Y5" t="str">
        <f>IF(Ocene!Z9=0,"",Ocene!Z9)</f>
        <v/>
      </c>
      <c r="Z5" t="str">
        <f>IF(Ocene!AA9=0,"",Ocene!AA9)</f>
        <v/>
      </c>
      <c r="AA5" t="str">
        <f>IF(Ocene!AB9=0,"",Ocene!AB9)</f>
        <v/>
      </c>
      <c r="AB5" t="str">
        <f>IF(Ocene!AC9=0,"",Ocene!AC9)</f>
        <v/>
      </c>
      <c r="AC5" t="str">
        <f>IF(Ocene!AD9=0,"",Ocene!AD9)</f>
        <v/>
      </c>
      <c r="AD5" t="str">
        <f>IF(Ocene!AE9=0,"",Ocene!AE9)</f>
        <v/>
      </c>
      <c r="AE5" t="str">
        <f>IF(Ocene!AF9=0,"",Ocene!AF9)</f>
        <v/>
      </c>
      <c r="AF5" t="str">
        <f>IF(Ocene!AG9=0,"",Ocene!AG9)</f>
        <v/>
      </c>
      <c r="AG5" t="str">
        <f>IF(Ocene!AH9=0,"",Ocene!AH9)</f>
        <v/>
      </c>
      <c r="AH5" t="str">
        <f t="shared" si="0"/>
        <v/>
      </c>
    </row>
    <row r="6" spans="1:34" x14ac:dyDescent="0.25">
      <c r="A6" t="str">
        <f>IF(Ocene!B10=0,"",Ocene!B10)</f>
        <v/>
      </c>
      <c r="B6" t="str">
        <f>IF(Ocene!C10=0,"",Ocene!C10)</f>
        <v/>
      </c>
      <c r="C6" t="str">
        <f>IF(Ocene!D10=0,"",Ocene!D10)</f>
        <v/>
      </c>
      <c r="D6" t="str">
        <f>IF(Ocene!E10=0,"",Ocene!E10)</f>
        <v/>
      </c>
      <c r="E6" t="str">
        <f>IF(Ocene!F10=0,"",Ocene!F10)</f>
        <v/>
      </c>
      <c r="F6" t="str">
        <f>IF(Ocene!G10=0,"",Ocene!G10)</f>
        <v/>
      </c>
      <c r="G6" t="str">
        <f>IF(Ocene!H10=0,"",Ocene!H10)</f>
        <v/>
      </c>
      <c r="H6" t="str">
        <f>IF(Ocene!I10=0,"",Ocene!I10)</f>
        <v/>
      </c>
      <c r="I6" t="str">
        <f>IF(Ocene!J10=0,"",Ocene!J10)</f>
        <v/>
      </c>
      <c r="J6" t="str">
        <f>IF(Ocene!K10=0,"",Ocene!K10)</f>
        <v/>
      </c>
      <c r="K6" t="str">
        <f>IF(Ocene!L10=0,"",Ocene!L10)</f>
        <v/>
      </c>
      <c r="L6" t="str">
        <f>IF(Ocene!M10=0,"",Ocene!M10)</f>
        <v/>
      </c>
      <c r="M6" t="str">
        <f>IF(Ocene!N10=0,"",Ocene!N10)</f>
        <v/>
      </c>
      <c r="N6" t="str">
        <f>IF(Ocene!O10=0,"",Ocene!O10)</f>
        <v/>
      </c>
      <c r="O6" t="str">
        <f>IF(Ocene!P10=0,"",Ocene!P10)</f>
        <v/>
      </c>
      <c r="P6" t="str">
        <f>IF(Ocene!Q10=0,"",Ocene!Q10)</f>
        <v/>
      </c>
      <c r="Q6" t="str">
        <f>IF(Ocene!R10=0,"",Ocene!R10)</f>
        <v/>
      </c>
      <c r="R6" t="str">
        <f>IF(Ocene!S10=0,"",Ocene!S10)</f>
        <v/>
      </c>
      <c r="S6" t="str">
        <f>IF(Ocene!T10=0,"",Ocene!T10)</f>
        <v/>
      </c>
      <c r="T6" t="str">
        <f>IF(Ocene!U10=0,"",Ocene!U10)</f>
        <v/>
      </c>
      <c r="U6" t="str">
        <f>IF(Ocene!V10=0,"",Ocene!V10)</f>
        <v/>
      </c>
      <c r="V6" t="str">
        <f>IF(Ocene!W10=0,"",Ocene!W10)</f>
        <v/>
      </c>
      <c r="W6" t="str">
        <f>IF(Ocene!X10=0,"",Ocene!X10)</f>
        <v/>
      </c>
      <c r="X6" t="str">
        <f>IF(Ocene!Y10=0,"",Ocene!Y10)</f>
        <v/>
      </c>
      <c r="Y6" t="str">
        <f>IF(Ocene!Z10=0,"",Ocene!Z10)</f>
        <v/>
      </c>
      <c r="Z6" t="str">
        <f>IF(Ocene!AA10=0,"",Ocene!AA10)</f>
        <v/>
      </c>
      <c r="AA6" t="str">
        <f>IF(Ocene!AB10=0,"",Ocene!AB10)</f>
        <v/>
      </c>
      <c r="AB6" t="str">
        <f>IF(Ocene!AC10=0,"",Ocene!AC10)</f>
        <v/>
      </c>
      <c r="AC6" t="str">
        <f>IF(Ocene!AD10=0,"",Ocene!AD10)</f>
        <v/>
      </c>
      <c r="AD6" t="str">
        <f>IF(Ocene!AE10=0,"",Ocene!AE10)</f>
        <v/>
      </c>
      <c r="AE6" t="str">
        <f>IF(Ocene!AF10=0,"",Ocene!AF10)</f>
        <v/>
      </c>
      <c r="AF6" t="str">
        <f>IF(Ocene!AG10=0,"",Ocene!AG10)</f>
        <v/>
      </c>
      <c r="AG6" t="str">
        <f>IF(Ocene!AH10=0,"",Ocene!AH10)</f>
        <v/>
      </c>
      <c r="AH6" t="str">
        <f t="shared" si="0"/>
        <v/>
      </c>
    </row>
    <row r="7" spans="1:34" x14ac:dyDescent="0.25">
      <c r="A7" t="str">
        <f>IF(Ocene!B11=0,"",Ocene!B11)</f>
        <v/>
      </c>
      <c r="B7" t="str">
        <f>IF(Ocene!C11=0,"",Ocene!C11)</f>
        <v/>
      </c>
      <c r="C7" t="str">
        <f>IF(Ocene!D11=0,"",Ocene!D11)</f>
        <v/>
      </c>
      <c r="D7" t="str">
        <f>IF(Ocene!E11=0,"",Ocene!E11)</f>
        <v/>
      </c>
      <c r="E7" t="str">
        <f>IF(Ocene!F11=0,"",Ocene!F11)</f>
        <v/>
      </c>
      <c r="F7" t="str">
        <f>IF(Ocene!G11=0,"",Ocene!G11)</f>
        <v/>
      </c>
      <c r="G7" t="str">
        <f>IF(Ocene!H11=0,"",Ocene!H11)</f>
        <v/>
      </c>
      <c r="H7" t="str">
        <f>IF(Ocene!I11=0,"",Ocene!I11)</f>
        <v/>
      </c>
      <c r="I7" t="str">
        <f>IF(Ocene!J11=0,"",Ocene!J11)</f>
        <v/>
      </c>
      <c r="J7" t="str">
        <f>IF(Ocene!K11=0,"",Ocene!K11)</f>
        <v/>
      </c>
      <c r="K7" t="str">
        <f>IF(Ocene!L11=0,"",Ocene!L11)</f>
        <v/>
      </c>
      <c r="L7" t="str">
        <f>IF(Ocene!M11=0,"",Ocene!M11)</f>
        <v/>
      </c>
      <c r="M7" t="str">
        <f>IF(Ocene!N11=0,"",Ocene!N11)</f>
        <v/>
      </c>
      <c r="N7" t="str">
        <f>IF(Ocene!O11=0,"",Ocene!O11)</f>
        <v/>
      </c>
      <c r="O7" t="str">
        <f>IF(Ocene!P11=0,"",Ocene!P11)</f>
        <v/>
      </c>
      <c r="P7" t="str">
        <f>IF(Ocene!Q11=0,"",Ocene!Q11)</f>
        <v/>
      </c>
      <c r="Q7" t="str">
        <f>IF(Ocene!R11=0,"",Ocene!R11)</f>
        <v/>
      </c>
      <c r="R7" t="str">
        <f>IF(Ocene!S11=0,"",Ocene!S11)</f>
        <v/>
      </c>
      <c r="S7" t="str">
        <f>IF(Ocene!T11=0,"",Ocene!T11)</f>
        <v/>
      </c>
      <c r="T7" t="str">
        <f>IF(Ocene!U11=0,"",Ocene!U11)</f>
        <v/>
      </c>
      <c r="U7" t="str">
        <f>IF(Ocene!V11=0,"",Ocene!V11)</f>
        <v/>
      </c>
      <c r="V7" t="str">
        <f>IF(Ocene!W11=0,"",Ocene!W11)</f>
        <v/>
      </c>
      <c r="W7" t="str">
        <f>IF(Ocene!X11=0,"",Ocene!X11)</f>
        <v/>
      </c>
      <c r="X7" t="str">
        <f>IF(Ocene!Y11=0,"",Ocene!Y11)</f>
        <v/>
      </c>
      <c r="Y7" t="str">
        <f>IF(Ocene!Z11=0,"",Ocene!Z11)</f>
        <v/>
      </c>
      <c r="Z7" t="str">
        <f>IF(Ocene!AA11=0,"",Ocene!AA11)</f>
        <v/>
      </c>
      <c r="AA7" t="str">
        <f>IF(Ocene!AB11=0,"",Ocene!AB11)</f>
        <v/>
      </c>
      <c r="AB7" t="str">
        <f>IF(Ocene!AC11=0,"",Ocene!AC11)</f>
        <v/>
      </c>
      <c r="AC7" t="str">
        <f>IF(Ocene!AD11=0,"",Ocene!AD11)</f>
        <v/>
      </c>
      <c r="AD7" t="str">
        <f>IF(Ocene!AE11=0,"",Ocene!AE11)</f>
        <v/>
      </c>
      <c r="AE7" t="str">
        <f>IF(Ocene!AF11=0,"",Ocene!AF11)</f>
        <v/>
      </c>
      <c r="AF7" t="str">
        <f>IF(Ocene!AG11=0,"",Ocene!AG11)</f>
        <v/>
      </c>
      <c r="AG7" t="str">
        <f>IF(Ocene!AH11=0,"",Ocene!AH11)</f>
        <v/>
      </c>
      <c r="AH7" t="str">
        <f t="shared" si="0"/>
        <v/>
      </c>
    </row>
    <row r="8" spans="1:34" x14ac:dyDescent="0.25">
      <c r="A8" t="str">
        <f>IF(Ocene!B12=0,"",Ocene!B12)</f>
        <v/>
      </c>
      <c r="B8" t="str">
        <f>IF(Ocene!C12=0,"",Ocene!C12)</f>
        <v/>
      </c>
      <c r="C8" t="str">
        <f>IF(Ocene!D12=0,"",Ocene!D12)</f>
        <v/>
      </c>
      <c r="D8" t="str">
        <f>IF(Ocene!E12=0,"",Ocene!E12)</f>
        <v/>
      </c>
      <c r="E8" t="str">
        <f>IF(Ocene!F12=0,"",Ocene!F12)</f>
        <v/>
      </c>
      <c r="F8" t="str">
        <f>IF(Ocene!G12=0,"",Ocene!G12)</f>
        <v/>
      </c>
      <c r="G8" t="str">
        <f>IF(Ocene!H12=0,"",Ocene!H12)</f>
        <v/>
      </c>
      <c r="H8" t="str">
        <f>IF(Ocene!I12=0,"",Ocene!I12)</f>
        <v/>
      </c>
      <c r="I8" t="str">
        <f>IF(Ocene!J12=0,"",Ocene!J12)</f>
        <v/>
      </c>
      <c r="J8" t="str">
        <f>IF(Ocene!K12=0,"",Ocene!K12)</f>
        <v/>
      </c>
      <c r="K8" t="str">
        <f>IF(Ocene!L12=0,"",Ocene!L12)</f>
        <v/>
      </c>
      <c r="L8" t="str">
        <f>IF(Ocene!M12=0,"",Ocene!M12)</f>
        <v/>
      </c>
      <c r="M8" t="str">
        <f>IF(Ocene!N12=0,"",Ocene!N12)</f>
        <v/>
      </c>
      <c r="N8" t="str">
        <f>IF(Ocene!O12=0,"",Ocene!O12)</f>
        <v/>
      </c>
      <c r="O8" t="str">
        <f>IF(Ocene!P12=0,"",Ocene!P12)</f>
        <v/>
      </c>
      <c r="P8" t="str">
        <f>IF(Ocene!Q12=0,"",Ocene!Q12)</f>
        <v/>
      </c>
      <c r="Q8" t="str">
        <f>IF(Ocene!R12=0,"",Ocene!R12)</f>
        <v/>
      </c>
      <c r="R8" t="str">
        <f>IF(Ocene!S12=0,"",Ocene!S12)</f>
        <v/>
      </c>
      <c r="S8" t="str">
        <f>IF(Ocene!T12=0,"",Ocene!T12)</f>
        <v/>
      </c>
      <c r="T8" t="str">
        <f>IF(Ocene!U12=0,"",Ocene!U12)</f>
        <v/>
      </c>
      <c r="U8" t="str">
        <f>IF(Ocene!V12=0,"",Ocene!V12)</f>
        <v/>
      </c>
      <c r="V8" t="str">
        <f>IF(Ocene!W12=0,"",Ocene!W12)</f>
        <v/>
      </c>
      <c r="W8" t="str">
        <f>IF(Ocene!X12=0,"",Ocene!X12)</f>
        <v/>
      </c>
      <c r="X8" t="str">
        <f>IF(Ocene!Y12=0,"",Ocene!Y12)</f>
        <v/>
      </c>
      <c r="Y8" t="str">
        <f>IF(Ocene!Z12=0,"",Ocene!Z12)</f>
        <v/>
      </c>
      <c r="Z8" t="str">
        <f>IF(Ocene!AA12=0,"",Ocene!AA12)</f>
        <v/>
      </c>
      <c r="AA8" t="str">
        <f>IF(Ocene!AB12=0,"",Ocene!AB12)</f>
        <v/>
      </c>
      <c r="AB8" t="str">
        <f>IF(Ocene!AC12=0,"",Ocene!AC12)</f>
        <v/>
      </c>
      <c r="AC8" t="str">
        <f>IF(Ocene!AD12=0,"",Ocene!AD12)</f>
        <v/>
      </c>
      <c r="AD8" t="str">
        <f>IF(Ocene!AE12=0,"",Ocene!AE12)</f>
        <v/>
      </c>
      <c r="AE8" t="str">
        <f>IF(Ocene!AF12=0,"",Ocene!AF12)</f>
        <v/>
      </c>
      <c r="AF8" t="str">
        <f>IF(Ocene!AG12=0,"",Ocene!AG12)</f>
        <v/>
      </c>
      <c r="AG8" t="str">
        <f>IF(Ocene!AH12=0,"",Ocene!AH12)</f>
        <v/>
      </c>
      <c r="AH8" t="str">
        <f>IF(AG8=5,"",A8)</f>
        <v/>
      </c>
    </row>
    <row r="9" spans="1:34" x14ac:dyDescent="0.25">
      <c r="A9" t="str">
        <f>IF(Ocene!B13=0,"",Ocene!B13)</f>
        <v/>
      </c>
      <c r="B9" t="str">
        <f>IF(Ocene!C13=0,"",Ocene!C13)</f>
        <v/>
      </c>
      <c r="C9" t="str">
        <f>IF(Ocene!D13=0,"",Ocene!D13)</f>
        <v/>
      </c>
      <c r="D9" t="str">
        <f>IF(Ocene!E13=0,"",Ocene!E13)</f>
        <v/>
      </c>
      <c r="E9" t="str">
        <f>IF(Ocene!F13=0,"",Ocene!F13)</f>
        <v/>
      </c>
      <c r="F9" t="str">
        <f>IF(Ocene!G13=0,"",Ocene!G13)</f>
        <v/>
      </c>
      <c r="G9" t="str">
        <f>IF(Ocene!H13=0,"",Ocene!H13)</f>
        <v/>
      </c>
      <c r="H9" t="str">
        <f>IF(Ocene!I13=0,"",Ocene!I13)</f>
        <v/>
      </c>
      <c r="I9" t="str">
        <f>IF(Ocene!J13=0,"",Ocene!J13)</f>
        <v/>
      </c>
      <c r="J9" t="str">
        <f>IF(Ocene!K13=0,"",Ocene!K13)</f>
        <v/>
      </c>
      <c r="K9" t="str">
        <f>IF(Ocene!L13=0,"",Ocene!L13)</f>
        <v/>
      </c>
      <c r="L9" t="str">
        <f>IF(Ocene!M13=0,"",Ocene!M13)</f>
        <v/>
      </c>
      <c r="M9" t="str">
        <f>IF(Ocene!N13=0,"",Ocene!N13)</f>
        <v/>
      </c>
      <c r="N9" t="str">
        <f>IF(Ocene!O13=0,"",Ocene!O13)</f>
        <v/>
      </c>
      <c r="O9" t="str">
        <f>IF(Ocene!P13=0,"",Ocene!P13)</f>
        <v/>
      </c>
      <c r="P9" t="str">
        <f>IF(Ocene!Q13=0,"",Ocene!Q13)</f>
        <v/>
      </c>
      <c r="Q9" t="str">
        <f>IF(Ocene!R13=0,"",Ocene!R13)</f>
        <v/>
      </c>
      <c r="R9" t="str">
        <f>IF(Ocene!S13=0,"",Ocene!S13)</f>
        <v/>
      </c>
      <c r="S9" t="str">
        <f>IF(Ocene!T13=0,"",Ocene!T13)</f>
        <v/>
      </c>
      <c r="T9" t="str">
        <f>IF(Ocene!U13=0,"",Ocene!U13)</f>
        <v/>
      </c>
      <c r="U9" t="str">
        <f>IF(Ocene!V13=0,"",Ocene!V13)</f>
        <v/>
      </c>
      <c r="V9" t="str">
        <f>IF(Ocene!W13=0,"",Ocene!W13)</f>
        <v/>
      </c>
      <c r="W9" t="str">
        <f>IF(Ocene!X13=0,"",Ocene!X13)</f>
        <v/>
      </c>
      <c r="X9" t="str">
        <f>IF(Ocene!Y13=0,"",Ocene!Y13)</f>
        <v/>
      </c>
      <c r="Y9" t="str">
        <f>IF(Ocene!Z13=0,"",Ocene!Z13)</f>
        <v/>
      </c>
      <c r="Z9" t="str">
        <f>IF(Ocene!AA13=0,"",Ocene!AA13)</f>
        <v/>
      </c>
      <c r="AA9" t="str">
        <f>IF(Ocene!AB13=0,"",Ocene!AB13)</f>
        <v/>
      </c>
      <c r="AB9" t="str">
        <f>IF(Ocene!AC13=0,"",Ocene!AC13)</f>
        <v/>
      </c>
      <c r="AC9" t="str">
        <f>IF(Ocene!AD13=0,"",Ocene!AD13)</f>
        <v/>
      </c>
      <c r="AD9" t="str">
        <f>IF(Ocene!AE13=0,"",Ocene!AE13)</f>
        <v/>
      </c>
      <c r="AE9" t="str">
        <f>IF(Ocene!AF13=0,"",Ocene!AF13)</f>
        <v/>
      </c>
      <c r="AF9" t="str">
        <f>IF(Ocene!AG13=0,"",Ocene!AG13)</f>
        <v/>
      </c>
      <c r="AG9" t="str">
        <f>IF(Ocene!AH13=0,"",Ocene!AH13)</f>
        <v/>
      </c>
      <c r="AH9" t="str">
        <f t="shared" si="0"/>
        <v/>
      </c>
    </row>
    <row r="10" spans="1:34" x14ac:dyDescent="0.25">
      <c r="A10" t="str">
        <f>IF(Ocene!B14=0,"",Ocene!B14)</f>
        <v/>
      </c>
      <c r="B10" t="str">
        <f>IF(Ocene!C14=0,"",Ocene!C14)</f>
        <v/>
      </c>
      <c r="C10" t="str">
        <f>IF(Ocene!D14=0,"",Ocene!D14)</f>
        <v/>
      </c>
      <c r="D10" t="str">
        <f>IF(Ocene!E14=0,"",Ocene!E14)</f>
        <v/>
      </c>
      <c r="E10" t="str">
        <f>IF(Ocene!F14=0,"",Ocene!F14)</f>
        <v/>
      </c>
      <c r="F10" t="str">
        <f>IF(Ocene!G14=0,"",Ocene!G14)</f>
        <v/>
      </c>
      <c r="G10" t="str">
        <f>IF(Ocene!H14=0,"",Ocene!H14)</f>
        <v/>
      </c>
      <c r="H10" t="str">
        <f>IF(Ocene!I14=0,"",Ocene!I14)</f>
        <v/>
      </c>
      <c r="I10" t="str">
        <f>IF(Ocene!J14=0,"",Ocene!J14)</f>
        <v/>
      </c>
      <c r="J10" t="str">
        <f>IF(Ocene!K14=0,"",Ocene!K14)</f>
        <v/>
      </c>
      <c r="K10" t="str">
        <f>IF(Ocene!L14=0,"",Ocene!L14)</f>
        <v/>
      </c>
      <c r="L10" t="str">
        <f>IF(Ocene!M14=0,"",Ocene!M14)</f>
        <v/>
      </c>
      <c r="M10" t="str">
        <f>IF(Ocene!N14=0,"",Ocene!N14)</f>
        <v/>
      </c>
      <c r="N10" t="str">
        <f>IF(Ocene!O14=0,"",Ocene!O14)</f>
        <v/>
      </c>
      <c r="O10" t="str">
        <f>IF(Ocene!P14=0,"",Ocene!P14)</f>
        <v/>
      </c>
      <c r="P10" t="str">
        <f>IF(Ocene!Q14=0,"",Ocene!Q14)</f>
        <v/>
      </c>
      <c r="Q10" t="str">
        <f>IF(Ocene!R14=0,"",Ocene!R14)</f>
        <v/>
      </c>
      <c r="R10" t="str">
        <f>IF(Ocene!S14=0,"",Ocene!S14)</f>
        <v/>
      </c>
      <c r="S10" t="str">
        <f>IF(Ocene!T14=0,"",Ocene!T14)</f>
        <v/>
      </c>
      <c r="T10" t="str">
        <f>IF(Ocene!U14=0,"",Ocene!U14)</f>
        <v/>
      </c>
      <c r="U10" t="str">
        <f>IF(Ocene!V14=0,"",Ocene!V14)</f>
        <v/>
      </c>
      <c r="V10" t="str">
        <f>IF(Ocene!W14=0,"",Ocene!W14)</f>
        <v/>
      </c>
      <c r="W10" t="str">
        <f>IF(Ocene!X14=0,"",Ocene!X14)</f>
        <v/>
      </c>
      <c r="X10" t="str">
        <f>IF(Ocene!Y14=0,"",Ocene!Y14)</f>
        <v/>
      </c>
      <c r="Y10" t="str">
        <f>IF(Ocene!Z14=0,"",Ocene!Z14)</f>
        <v/>
      </c>
      <c r="Z10" t="str">
        <f>IF(Ocene!AA14=0,"",Ocene!AA14)</f>
        <v/>
      </c>
      <c r="AA10" t="str">
        <f>IF(Ocene!AB14=0,"",Ocene!AB14)</f>
        <v/>
      </c>
      <c r="AB10" t="str">
        <f>IF(Ocene!AC14=0,"",Ocene!AC14)</f>
        <v/>
      </c>
      <c r="AC10" t="str">
        <f>IF(Ocene!AD14=0,"",Ocene!AD14)</f>
        <v/>
      </c>
      <c r="AD10" t="str">
        <f>IF(Ocene!AE14=0,"",Ocene!AE14)</f>
        <v/>
      </c>
      <c r="AE10" t="str">
        <f>IF(Ocene!AF14=0,"",Ocene!AF14)</f>
        <v/>
      </c>
      <c r="AF10" t="str">
        <f>IF(Ocene!AG14=0,"",Ocene!AG14)</f>
        <v/>
      </c>
      <c r="AG10" t="str">
        <f>IF(Ocene!AH14=0,"",Ocene!AH14)</f>
        <v/>
      </c>
      <c r="AH10" t="str">
        <f t="shared" si="0"/>
        <v/>
      </c>
    </row>
    <row r="11" spans="1:34" x14ac:dyDescent="0.25">
      <c r="A11" t="str">
        <f>IF(Ocene!B15=0,"",Ocene!B15)</f>
        <v/>
      </c>
      <c r="B11" t="str">
        <f>IF(Ocene!C15=0,"",Ocene!C15)</f>
        <v/>
      </c>
      <c r="C11" t="str">
        <f>IF(Ocene!D15=0,"",Ocene!D15)</f>
        <v/>
      </c>
      <c r="D11" t="str">
        <f>IF(Ocene!E15=0,"",Ocene!E15)</f>
        <v/>
      </c>
      <c r="E11" t="str">
        <f>IF(Ocene!F15=0,"",Ocene!F15)</f>
        <v/>
      </c>
      <c r="F11" t="str">
        <f>IF(Ocene!G15=0,"",Ocene!G15)</f>
        <v/>
      </c>
      <c r="G11" t="str">
        <f>IF(Ocene!H15=0,"",Ocene!H15)</f>
        <v/>
      </c>
      <c r="H11" t="str">
        <f>IF(Ocene!I15=0,"",Ocene!I15)</f>
        <v/>
      </c>
      <c r="I11" t="str">
        <f>IF(Ocene!J15=0,"",Ocene!J15)</f>
        <v/>
      </c>
      <c r="J11" t="str">
        <f>IF(Ocene!K15=0,"",Ocene!K15)</f>
        <v/>
      </c>
      <c r="K11" t="str">
        <f>IF(Ocene!L15=0,"",Ocene!L15)</f>
        <v/>
      </c>
      <c r="L11" t="str">
        <f>IF(Ocene!M15=0,"",Ocene!M15)</f>
        <v/>
      </c>
      <c r="M11" t="str">
        <f>IF(Ocene!N15=0,"",Ocene!N15)</f>
        <v/>
      </c>
      <c r="N11" t="str">
        <f>IF(Ocene!O15=0,"",Ocene!O15)</f>
        <v/>
      </c>
      <c r="O11" t="str">
        <f>IF(Ocene!P15=0,"",Ocene!P15)</f>
        <v/>
      </c>
      <c r="P11" t="str">
        <f>IF(Ocene!Q15=0,"",Ocene!Q15)</f>
        <v/>
      </c>
      <c r="Q11" t="str">
        <f>IF(Ocene!R15=0,"",Ocene!R15)</f>
        <v/>
      </c>
      <c r="R11" t="str">
        <f>IF(Ocene!S15=0,"",Ocene!S15)</f>
        <v/>
      </c>
      <c r="S11" t="str">
        <f>IF(Ocene!T15=0,"",Ocene!T15)</f>
        <v/>
      </c>
      <c r="T11" t="str">
        <f>IF(Ocene!U15=0,"",Ocene!U15)</f>
        <v/>
      </c>
      <c r="U11" t="str">
        <f>IF(Ocene!V15=0,"",Ocene!V15)</f>
        <v/>
      </c>
      <c r="V11" t="str">
        <f>IF(Ocene!W15=0,"",Ocene!W15)</f>
        <v/>
      </c>
      <c r="W11" t="str">
        <f>IF(Ocene!X15=0,"",Ocene!X15)</f>
        <v/>
      </c>
      <c r="X11" t="str">
        <f>IF(Ocene!Y15=0,"",Ocene!Y15)</f>
        <v/>
      </c>
      <c r="Y11" t="str">
        <f>IF(Ocene!Z15=0,"",Ocene!Z15)</f>
        <v/>
      </c>
      <c r="Z11" t="str">
        <f>IF(Ocene!AA15=0,"",Ocene!AA15)</f>
        <v/>
      </c>
      <c r="AA11" t="str">
        <f>IF(Ocene!AB15=0,"",Ocene!AB15)</f>
        <v/>
      </c>
      <c r="AB11" t="str">
        <f>IF(Ocene!AC15=0,"",Ocene!AC15)</f>
        <v/>
      </c>
      <c r="AC11" t="str">
        <f>IF(Ocene!AD15=0,"",Ocene!AD15)</f>
        <v/>
      </c>
      <c r="AD11" t="str">
        <f>IF(Ocene!AE15=0,"",Ocene!AE15)</f>
        <v/>
      </c>
      <c r="AE11" t="str">
        <f>IF(Ocene!AF15=0,"",Ocene!AF15)</f>
        <v/>
      </c>
      <c r="AF11" t="str">
        <f>IF(Ocene!AG15=0,"",Ocene!AG15)</f>
        <v/>
      </c>
      <c r="AG11" t="str">
        <f>IF(Ocene!AH15=0,"",Ocene!AH15)</f>
        <v/>
      </c>
      <c r="AH11" t="str">
        <f t="shared" si="0"/>
        <v/>
      </c>
    </row>
    <row r="12" spans="1:34" x14ac:dyDescent="0.25">
      <c r="A12" t="str">
        <f>IF(Ocene!B16=0,"",Ocene!B16)</f>
        <v/>
      </c>
      <c r="B12" t="str">
        <f>IF(Ocene!C16=0,"",Ocene!C16)</f>
        <v/>
      </c>
      <c r="C12" t="str">
        <f>IF(Ocene!D16=0,"",Ocene!D16)</f>
        <v/>
      </c>
      <c r="D12" t="str">
        <f>IF(Ocene!E16=0,"",Ocene!E16)</f>
        <v/>
      </c>
      <c r="E12" t="str">
        <f>IF(Ocene!F16=0,"",Ocene!F16)</f>
        <v/>
      </c>
      <c r="F12" t="str">
        <f>IF(Ocene!G16=0,"",Ocene!G16)</f>
        <v/>
      </c>
      <c r="G12" t="str">
        <f>IF(Ocene!H16=0,"",Ocene!H16)</f>
        <v/>
      </c>
      <c r="H12" t="str">
        <f>IF(Ocene!I16=0,"",Ocene!I16)</f>
        <v/>
      </c>
      <c r="I12" t="str">
        <f>IF(Ocene!J16=0,"",Ocene!J16)</f>
        <v/>
      </c>
      <c r="J12" t="str">
        <f>IF(Ocene!K16=0,"",Ocene!K16)</f>
        <v/>
      </c>
      <c r="K12" t="str">
        <f>IF(Ocene!L16=0,"",Ocene!L16)</f>
        <v/>
      </c>
      <c r="L12" t="str">
        <f>IF(Ocene!M16=0,"",Ocene!M16)</f>
        <v/>
      </c>
      <c r="M12" t="str">
        <f>IF(Ocene!N16=0,"",Ocene!N16)</f>
        <v/>
      </c>
      <c r="N12" t="str">
        <f>IF(Ocene!O16=0,"",Ocene!O16)</f>
        <v/>
      </c>
      <c r="O12" t="str">
        <f>IF(Ocene!P16=0,"",Ocene!P16)</f>
        <v/>
      </c>
      <c r="P12" t="str">
        <f>IF(Ocene!Q16=0,"",Ocene!Q16)</f>
        <v/>
      </c>
      <c r="Q12" t="str">
        <f>IF(Ocene!R16=0,"",Ocene!R16)</f>
        <v/>
      </c>
      <c r="R12" t="str">
        <f>IF(Ocene!S16=0,"",Ocene!S16)</f>
        <v/>
      </c>
      <c r="S12" t="str">
        <f>IF(Ocene!T16=0,"",Ocene!T16)</f>
        <v/>
      </c>
      <c r="T12" t="str">
        <f>IF(Ocene!U16=0,"",Ocene!U16)</f>
        <v/>
      </c>
      <c r="U12" t="str">
        <f>IF(Ocene!V16=0,"",Ocene!V16)</f>
        <v/>
      </c>
      <c r="V12" t="str">
        <f>IF(Ocene!W16=0,"",Ocene!W16)</f>
        <v/>
      </c>
      <c r="W12" t="str">
        <f>IF(Ocene!X16=0,"",Ocene!X16)</f>
        <v/>
      </c>
      <c r="X12" t="str">
        <f>IF(Ocene!Y16=0,"",Ocene!Y16)</f>
        <v/>
      </c>
      <c r="Y12" t="str">
        <f>IF(Ocene!Z16=0,"",Ocene!Z16)</f>
        <v/>
      </c>
      <c r="Z12" t="str">
        <f>IF(Ocene!AA16=0,"",Ocene!AA16)</f>
        <v/>
      </c>
      <c r="AA12" t="str">
        <f>IF(Ocene!AB16=0,"",Ocene!AB16)</f>
        <v/>
      </c>
      <c r="AB12" t="str">
        <f>IF(Ocene!AC16=0,"",Ocene!AC16)</f>
        <v/>
      </c>
      <c r="AC12" t="str">
        <f>IF(Ocene!AD16=0,"",Ocene!AD16)</f>
        <v/>
      </c>
      <c r="AD12" t="str">
        <f>IF(Ocene!AE16=0,"",Ocene!AE16)</f>
        <v/>
      </c>
      <c r="AE12" t="str">
        <f>IF(Ocene!AF16=0,"",Ocene!AF16)</f>
        <v/>
      </c>
      <c r="AF12" t="str">
        <f>IF(Ocene!AG16=0,"",Ocene!AG16)</f>
        <v/>
      </c>
      <c r="AG12" t="str">
        <f>IF(Ocene!AH16=0,"",Ocene!AH16)</f>
        <v/>
      </c>
      <c r="AH12" t="str">
        <f t="shared" si="0"/>
        <v/>
      </c>
    </row>
    <row r="13" spans="1:34" x14ac:dyDescent="0.25">
      <c r="A13" t="str">
        <f>IF(Ocene!B17=0,"",Ocene!B17)</f>
        <v/>
      </c>
      <c r="B13" t="str">
        <f>IF(Ocene!C17=0,"",Ocene!C17)</f>
        <v/>
      </c>
      <c r="C13" t="str">
        <f>IF(Ocene!D17=0,"",Ocene!D17)</f>
        <v/>
      </c>
      <c r="D13" t="str">
        <f>IF(Ocene!E17=0,"",Ocene!E17)</f>
        <v/>
      </c>
      <c r="E13" t="str">
        <f>IF(Ocene!F17=0,"",Ocene!F17)</f>
        <v/>
      </c>
      <c r="F13" t="str">
        <f>IF(Ocene!G17=0,"",Ocene!G17)</f>
        <v/>
      </c>
      <c r="G13" t="str">
        <f>IF(Ocene!H17=0,"",Ocene!H17)</f>
        <v/>
      </c>
      <c r="H13" t="str">
        <f>IF(Ocene!I17=0,"",Ocene!I17)</f>
        <v/>
      </c>
      <c r="I13" t="str">
        <f>IF(Ocene!J17=0,"",Ocene!J17)</f>
        <v/>
      </c>
      <c r="J13" t="str">
        <f>IF(Ocene!K17=0,"",Ocene!K17)</f>
        <v/>
      </c>
      <c r="K13" t="str">
        <f>IF(Ocene!L17=0,"",Ocene!L17)</f>
        <v/>
      </c>
      <c r="L13" t="str">
        <f>IF(Ocene!M17=0,"",Ocene!M17)</f>
        <v/>
      </c>
      <c r="M13" t="str">
        <f>IF(Ocene!N17=0,"",Ocene!N17)</f>
        <v/>
      </c>
      <c r="N13" t="str">
        <f>IF(Ocene!O17=0,"",Ocene!O17)</f>
        <v/>
      </c>
      <c r="O13" t="str">
        <f>IF(Ocene!P17=0,"",Ocene!P17)</f>
        <v/>
      </c>
      <c r="P13" t="str">
        <f>IF(Ocene!Q17=0,"",Ocene!Q17)</f>
        <v/>
      </c>
      <c r="Q13" t="str">
        <f>IF(Ocene!R17=0,"",Ocene!R17)</f>
        <v/>
      </c>
      <c r="R13" t="str">
        <f>IF(Ocene!S17=0,"",Ocene!S17)</f>
        <v/>
      </c>
      <c r="S13" t="str">
        <f>IF(Ocene!T17=0,"",Ocene!T17)</f>
        <v/>
      </c>
      <c r="T13" t="str">
        <f>IF(Ocene!U17=0,"",Ocene!U17)</f>
        <v/>
      </c>
      <c r="U13" t="str">
        <f>IF(Ocene!V17=0,"",Ocene!V17)</f>
        <v/>
      </c>
      <c r="V13" t="str">
        <f>IF(Ocene!W17=0,"",Ocene!W17)</f>
        <v/>
      </c>
      <c r="W13" t="str">
        <f>IF(Ocene!X17=0,"",Ocene!X17)</f>
        <v/>
      </c>
      <c r="X13" t="str">
        <f>IF(Ocene!Y17=0,"",Ocene!Y17)</f>
        <v/>
      </c>
      <c r="Y13" t="str">
        <f>IF(Ocene!Z17=0,"",Ocene!Z17)</f>
        <v/>
      </c>
      <c r="Z13" t="str">
        <f>IF(Ocene!AA17=0,"",Ocene!AA17)</f>
        <v/>
      </c>
      <c r="AA13" t="str">
        <f>IF(Ocene!AB17=0,"",Ocene!AB17)</f>
        <v/>
      </c>
      <c r="AB13" t="str">
        <f>IF(Ocene!AC17=0,"",Ocene!AC17)</f>
        <v/>
      </c>
      <c r="AC13" t="str">
        <f>IF(Ocene!AD17=0,"",Ocene!AD17)</f>
        <v/>
      </c>
      <c r="AD13" t="str">
        <f>IF(Ocene!AE17=0,"",Ocene!AE17)</f>
        <v/>
      </c>
      <c r="AE13" t="str">
        <f>IF(Ocene!AF17=0,"",Ocene!AF17)</f>
        <v/>
      </c>
      <c r="AF13" t="str">
        <f>IF(Ocene!AG17=0,"",Ocene!AG17)</f>
        <v/>
      </c>
      <c r="AG13" t="str">
        <f>IF(Ocene!AH17=0,"",Ocene!AH17)</f>
        <v/>
      </c>
      <c r="AH13" t="str">
        <f t="shared" si="0"/>
        <v/>
      </c>
    </row>
    <row r="14" spans="1:34" x14ac:dyDescent="0.25">
      <c r="A14" t="str">
        <f>IF(Ocene!B18=0,"",Ocene!B18)</f>
        <v/>
      </c>
      <c r="B14" t="str">
        <f>IF(Ocene!C18=0,"",Ocene!C18)</f>
        <v/>
      </c>
      <c r="C14" t="str">
        <f>IF(Ocene!D18=0,"",Ocene!D18)</f>
        <v/>
      </c>
      <c r="D14" t="str">
        <f>IF(Ocene!E18=0,"",Ocene!E18)</f>
        <v/>
      </c>
      <c r="E14" t="str">
        <f>IF(Ocene!F18=0,"",Ocene!F18)</f>
        <v/>
      </c>
      <c r="F14" t="str">
        <f>IF(Ocene!G18=0,"",Ocene!G18)</f>
        <v/>
      </c>
      <c r="G14" t="str">
        <f>IF(Ocene!H18=0,"",Ocene!H18)</f>
        <v/>
      </c>
      <c r="H14" t="str">
        <f>IF(Ocene!I18=0,"",Ocene!I18)</f>
        <v/>
      </c>
      <c r="I14" t="str">
        <f>IF(Ocene!J18=0,"",Ocene!J18)</f>
        <v/>
      </c>
      <c r="J14" t="str">
        <f>IF(Ocene!K18=0,"",Ocene!K18)</f>
        <v/>
      </c>
      <c r="K14" t="str">
        <f>IF(Ocene!L18=0,"",Ocene!L18)</f>
        <v/>
      </c>
      <c r="L14" t="str">
        <f>IF(Ocene!M18=0,"",Ocene!M18)</f>
        <v/>
      </c>
      <c r="M14" t="str">
        <f>IF(Ocene!N18=0,"",Ocene!N18)</f>
        <v/>
      </c>
      <c r="N14" t="str">
        <f>IF(Ocene!O18=0,"",Ocene!O18)</f>
        <v/>
      </c>
      <c r="O14" t="str">
        <f>IF(Ocene!P18=0,"",Ocene!P18)</f>
        <v/>
      </c>
      <c r="P14" t="str">
        <f>IF(Ocene!Q18=0,"",Ocene!Q18)</f>
        <v/>
      </c>
      <c r="Q14" t="str">
        <f>IF(Ocene!R18=0,"",Ocene!R18)</f>
        <v/>
      </c>
      <c r="R14" t="str">
        <f>IF(Ocene!S18=0,"",Ocene!S18)</f>
        <v/>
      </c>
      <c r="S14" t="str">
        <f>IF(Ocene!T18=0,"",Ocene!T18)</f>
        <v/>
      </c>
      <c r="T14" t="str">
        <f>IF(Ocene!U18=0,"",Ocene!U18)</f>
        <v/>
      </c>
      <c r="U14" t="str">
        <f>IF(Ocene!V18=0,"",Ocene!V18)</f>
        <v/>
      </c>
      <c r="V14" t="str">
        <f>IF(Ocene!W18=0,"",Ocene!W18)</f>
        <v/>
      </c>
      <c r="W14" t="str">
        <f>IF(Ocene!X18=0,"",Ocene!X18)</f>
        <v/>
      </c>
      <c r="X14" t="str">
        <f>IF(Ocene!Y18=0,"",Ocene!Y18)</f>
        <v/>
      </c>
      <c r="Y14" t="str">
        <f>IF(Ocene!Z18=0,"",Ocene!Z18)</f>
        <v/>
      </c>
      <c r="Z14" t="str">
        <f>IF(Ocene!AA18=0,"",Ocene!AA18)</f>
        <v/>
      </c>
      <c r="AA14" t="str">
        <f>IF(Ocene!AB18=0,"",Ocene!AB18)</f>
        <v/>
      </c>
      <c r="AB14" t="str">
        <f>IF(Ocene!AC18=0,"",Ocene!AC18)</f>
        <v/>
      </c>
      <c r="AC14" t="str">
        <f>IF(Ocene!AD18=0,"",Ocene!AD18)</f>
        <v/>
      </c>
      <c r="AD14" t="str">
        <f>IF(Ocene!AE18=0,"",Ocene!AE18)</f>
        <v/>
      </c>
      <c r="AE14" t="str">
        <f>IF(Ocene!AF18=0,"",Ocene!AF18)</f>
        <v/>
      </c>
      <c r="AF14" t="str">
        <f>IF(Ocene!AG18=0,"",Ocene!AG18)</f>
        <v/>
      </c>
      <c r="AG14" t="str">
        <f>IF(Ocene!AH18=0,"",Ocene!AH18)</f>
        <v/>
      </c>
      <c r="AH14" t="str">
        <f>IF(AG14=5,"",A14)</f>
        <v/>
      </c>
    </row>
    <row r="15" spans="1:34" x14ac:dyDescent="0.25">
      <c r="A15" t="str">
        <f>IF(Ocene!B19=0,"",Ocene!B19)</f>
        <v/>
      </c>
      <c r="B15" t="str">
        <f>IF(Ocene!C19=0,"",Ocene!C19)</f>
        <v/>
      </c>
      <c r="C15" t="str">
        <f>IF(Ocene!D19=0,"",Ocene!D19)</f>
        <v/>
      </c>
      <c r="D15" t="str">
        <f>IF(Ocene!E19=0,"",Ocene!E19)</f>
        <v/>
      </c>
      <c r="E15" t="str">
        <f>IF(Ocene!F19=0,"",Ocene!F19)</f>
        <v/>
      </c>
      <c r="F15" t="str">
        <f>IF(Ocene!G19=0,"",Ocene!G19)</f>
        <v/>
      </c>
      <c r="G15" t="str">
        <f>IF(Ocene!H19=0,"",Ocene!H19)</f>
        <v/>
      </c>
      <c r="H15" t="str">
        <f>IF(Ocene!I19=0,"",Ocene!I19)</f>
        <v/>
      </c>
      <c r="I15" t="str">
        <f>IF(Ocene!J19=0,"",Ocene!J19)</f>
        <v/>
      </c>
      <c r="J15" t="str">
        <f>IF(Ocene!K19=0,"",Ocene!K19)</f>
        <v/>
      </c>
      <c r="K15" t="str">
        <f>IF(Ocene!L19=0,"",Ocene!L19)</f>
        <v/>
      </c>
      <c r="L15" t="str">
        <f>IF(Ocene!M19=0,"",Ocene!M19)</f>
        <v/>
      </c>
      <c r="M15" t="str">
        <f>IF(Ocene!N19=0,"",Ocene!N19)</f>
        <v/>
      </c>
      <c r="N15" t="str">
        <f>IF(Ocene!O19=0,"",Ocene!O19)</f>
        <v/>
      </c>
      <c r="O15" t="str">
        <f>IF(Ocene!P19=0,"",Ocene!P19)</f>
        <v/>
      </c>
      <c r="P15" t="str">
        <f>IF(Ocene!Q19=0,"",Ocene!Q19)</f>
        <v/>
      </c>
      <c r="Q15" t="str">
        <f>IF(Ocene!R19=0,"",Ocene!R19)</f>
        <v/>
      </c>
      <c r="R15" t="str">
        <f>IF(Ocene!S19=0,"",Ocene!S19)</f>
        <v/>
      </c>
      <c r="S15" t="str">
        <f>IF(Ocene!T19=0,"",Ocene!T19)</f>
        <v/>
      </c>
      <c r="T15" t="str">
        <f>IF(Ocene!U19=0,"",Ocene!U19)</f>
        <v/>
      </c>
      <c r="U15" t="str">
        <f>IF(Ocene!V19=0,"",Ocene!V19)</f>
        <v/>
      </c>
      <c r="V15" t="str">
        <f>IF(Ocene!W19=0,"",Ocene!W19)</f>
        <v/>
      </c>
      <c r="W15" t="str">
        <f>IF(Ocene!X19=0,"",Ocene!X19)</f>
        <v/>
      </c>
      <c r="X15" t="str">
        <f>IF(Ocene!Y19=0,"",Ocene!Y19)</f>
        <v/>
      </c>
      <c r="Y15" t="str">
        <f>IF(Ocene!Z19=0,"",Ocene!Z19)</f>
        <v/>
      </c>
      <c r="Z15" t="str">
        <f>IF(Ocene!AA19=0,"",Ocene!AA19)</f>
        <v/>
      </c>
      <c r="AA15" t="str">
        <f>IF(Ocene!AB19=0,"",Ocene!AB19)</f>
        <v/>
      </c>
      <c r="AB15" t="str">
        <f>IF(Ocene!AC19=0,"",Ocene!AC19)</f>
        <v/>
      </c>
      <c r="AC15" t="str">
        <f>IF(Ocene!AD19=0,"",Ocene!AD19)</f>
        <v/>
      </c>
      <c r="AD15" t="str">
        <f>IF(Ocene!AE19=0,"",Ocene!AE19)</f>
        <v/>
      </c>
      <c r="AE15" t="str">
        <f>IF(Ocene!AF19=0,"",Ocene!AF19)</f>
        <v/>
      </c>
      <c r="AF15" t="str">
        <f>IF(Ocene!AG19=0,"",Ocene!AG19)</f>
        <v/>
      </c>
      <c r="AG15" t="str">
        <f>IF(Ocene!AH19=0,"",Ocene!AH19)</f>
        <v/>
      </c>
      <c r="AH15" t="str">
        <f t="shared" si="0"/>
        <v/>
      </c>
    </row>
    <row r="16" spans="1:34" x14ac:dyDescent="0.25">
      <c r="A16" t="str">
        <f>IF(Ocene!B20=0,"",Ocene!B20)</f>
        <v/>
      </c>
      <c r="B16" t="str">
        <f>IF(Ocene!C20=0,"",Ocene!C20)</f>
        <v/>
      </c>
      <c r="C16" t="str">
        <f>IF(Ocene!D20=0,"",Ocene!D20)</f>
        <v/>
      </c>
      <c r="D16" t="str">
        <f>IF(Ocene!E20=0,"",Ocene!E20)</f>
        <v/>
      </c>
      <c r="E16" t="str">
        <f>IF(Ocene!F20=0,"",Ocene!F20)</f>
        <v/>
      </c>
      <c r="F16" t="str">
        <f>IF(Ocene!G20=0,"",Ocene!G20)</f>
        <v/>
      </c>
      <c r="G16" t="str">
        <f>IF(Ocene!H20=0,"",Ocene!H20)</f>
        <v/>
      </c>
      <c r="H16" t="str">
        <f>IF(Ocene!I20=0,"",Ocene!I20)</f>
        <v/>
      </c>
      <c r="I16" t="str">
        <f>IF(Ocene!J20=0,"",Ocene!J20)</f>
        <v/>
      </c>
      <c r="J16" t="str">
        <f>IF(Ocene!K20=0,"",Ocene!K20)</f>
        <v/>
      </c>
      <c r="K16" t="str">
        <f>IF(Ocene!L20=0,"",Ocene!L20)</f>
        <v/>
      </c>
      <c r="L16" t="str">
        <f>IF(Ocene!M20=0,"",Ocene!M20)</f>
        <v/>
      </c>
      <c r="M16" t="str">
        <f>IF(Ocene!N20=0,"",Ocene!N20)</f>
        <v/>
      </c>
      <c r="N16" t="str">
        <f>IF(Ocene!O20=0,"",Ocene!O20)</f>
        <v/>
      </c>
      <c r="O16" t="str">
        <f>IF(Ocene!P20=0,"",Ocene!P20)</f>
        <v/>
      </c>
      <c r="P16" t="str">
        <f>IF(Ocene!Q20=0,"",Ocene!Q20)</f>
        <v/>
      </c>
      <c r="Q16" t="str">
        <f>IF(Ocene!R20=0,"",Ocene!R20)</f>
        <v/>
      </c>
      <c r="R16" t="str">
        <f>IF(Ocene!S20=0,"",Ocene!S20)</f>
        <v/>
      </c>
      <c r="S16" t="str">
        <f>IF(Ocene!T20=0,"",Ocene!T20)</f>
        <v/>
      </c>
      <c r="T16" t="str">
        <f>IF(Ocene!U20=0,"",Ocene!U20)</f>
        <v/>
      </c>
      <c r="U16" t="str">
        <f>IF(Ocene!V20=0,"",Ocene!V20)</f>
        <v/>
      </c>
      <c r="V16" t="str">
        <f>IF(Ocene!W20=0,"",Ocene!W20)</f>
        <v/>
      </c>
      <c r="W16" t="str">
        <f>IF(Ocene!X20=0,"",Ocene!X20)</f>
        <v/>
      </c>
      <c r="X16" t="str">
        <f>IF(Ocene!Y20=0,"",Ocene!Y20)</f>
        <v/>
      </c>
      <c r="Y16" t="str">
        <f>IF(Ocene!Z20=0,"",Ocene!Z20)</f>
        <v/>
      </c>
      <c r="Z16" t="str">
        <f>IF(Ocene!AA20=0,"",Ocene!AA20)</f>
        <v/>
      </c>
      <c r="AA16" t="str">
        <f>IF(Ocene!AB20=0,"",Ocene!AB20)</f>
        <v/>
      </c>
      <c r="AB16" t="str">
        <f>IF(Ocene!AC20=0,"",Ocene!AC20)</f>
        <v/>
      </c>
      <c r="AC16" t="str">
        <f>IF(Ocene!AD20=0,"",Ocene!AD20)</f>
        <v/>
      </c>
      <c r="AD16" t="str">
        <f>IF(Ocene!AE20=0,"",Ocene!AE20)</f>
        <v/>
      </c>
      <c r="AE16" t="str">
        <f>IF(Ocene!AF20=0,"",Ocene!AF20)</f>
        <v/>
      </c>
      <c r="AF16" t="str">
        <f>IF(Ocene!AG20=0,"",Ocene!AG20)</f>
        <v/>
      </c>
      <c r="AG16" t="str">
        <f>IF(Ocene!AH20=0,"",Ocene!AH20)</f>
        <v/>
      </c>
      <c r="AH16" t="str">
        <f t="shared" si="0"/>
        <v/>
      </c>
    </row>
    <row r="17" spans="1:34" x14ac:dyDescent="0.25">
      <c r="A17" t="str">
        <f>IF(Ocene!B21=0,"",Ocene!B21)</f>
        <v/>
      </c>
      <c r="B17" t="str">
        <f>IF(Ocene!C21=0,"",Ocene!C21)</f>
        <v/>
      </c>
      <c r="C17" t="str">
        <f>IF(Ocene!D21=0,"",Ocene!D21)</f>
        <v/>
      </c>
      <c r="D17" t="str">
        <f>IF(Ocene!E21=0,"",Ocene!E21)</f>
        <v/>
      </c>
      <c r="E17" t="str">
        <f>IF(Ocene!F21=0,"",Ocene!F21)</f>
        <v/>
      </c>
      <c r="F17" t="str">
        <f>IF(Ocene!G21=0,"",Ocene!G21)</f>
        <v/>
      </c>
      <c r="G17" t="str">
        <f>IF(Ocene!H21=0,"",Ocene!H21)</f>
        <v/>
      </c>
      <c r="H17" t="str">
        <f>IF(Ocene!I21=0,"",Ocene!I21)</f>
        <v/>
      </c>
      <c r="I17" t="str">
        <f>IF(Ocene!J21=0,"",Ocene!J21)</f>
        <v/>
      </c>
      <c r="J17" t="str">
        <f>IF(Ocene!K21=0,"",Ocene!K21)</f>
        <v/>
      </c>
      <c r="K17" t="str">
        <f>IF(Ocene!L21=0,"",Ocene!L21)</f>
        <v/>
      </c>
      <c r="L17" t="str">
        <f>IF(Ocene!M21=0,"",Ocene!M21)</f>
        <v/>
      </c>
      <c r="M17" t="str">
        <f>IF(Ocene!N21=0,"",Ocene!N21)</f>
        <v/>
      </c>
      <c r="N17" t="str">
        <f>IF(Ocene!O21=0,"",Ocene!O21)</f>
        <v/>
      </c>
      <c r="O17" t="str">
        <f>IF(Ocene!P21=0,"",Ocene!P21)</f>
        <v/>
      </c>
      <c r="P17" t="str">
        <f>IF(Ocene!Q21=0,"",Ocene!Q21)</f>
        <v/>
      </c>
      <c r="Q17" t="str">
        <f>IF(Ocene!R21=0,"",Ocene!R21)</f>
        <v/>
      </c>
      <c r="R17" t="str">
        <f>IF(Ocene!S21=0,"",Ocene!S21)</f>
        <v/>
      </c>
      <c r="S17" t="str">
        <f>IF(Ocene!T21=0,"",Ocene!T21)</f>
        <v/>
      </c>
      <c r="T17" t="str">
        <f>IF(Ocene!U21=0,"",Ocene!U21)</f>
        <v/>
      </c>
      <c r="U17" t="str">
        <f>IF(Ocene!V21=0,"",Ocene!V21)</f>
        <v/>
      </c>
      <c r="V17" t="str">
        <f>IF(Ocene!W21=0,"",Ocene!W21)</f>
        <v/>
      </c>
      <c r="W17" t="str">
        <f>IF(Ocene!X21=0,"",Ocene!X21)</f>
        <v/>
      </c>
      <c r="X17" t="str">
        <f>IF(Ocene!Y21=0,"",Ocene!Y21)</f>
        <v/>
      </c>
      <c r="Y17" t="str">
        <f>IF(Ocene!Z21=0,"",Ocene!Z21)</f>
        <v/>
      </c>
      <c r="Z17" t="str">
        <f>IF(Ocene!AA21=0,"",Ocene!AA21)</f>
        <v/>
      </c>
      <c r="AA17" t="str">
        <f>IF(Ocene!AB21=0,"",Ocene!AB21)</f>
        <v/>
      </c>
      <c r="AB17" t="str">
        <f>IF(Ocene!AC21=0,"",Ocene!AC21)</f>
        <v/>
      </c>
      <c r="AC17" t="str">
        <f>IF(Ocene!AD21=0,"",Ocene!AD21)</f>
        <v/>
      </c>
      <c r="AD17" t="str">
        <f>IF(Ocene!AE21=0,"",Ocene!AE21)</f>
        <v/>
      </c>
      <c r="AE17" t="str">
        <f>IF(Ocene!AF21=0,"",Ocene!AF21)</f>
        <v/>
      </c>
      <c r="AF17" t="str">
        <f>IF(Ocene!AG21=0,"",Ocene!AG21)</f>
        <v/>
      </c>
      <c r="AG17" t="str">
        <f>IF(Ocene!AH21=0,"",Ocene!AH21)</f>
        <v/>
      </c>
      <c r="AH17" t="str">
        <f t="shared" si="0"/>
        <v/>
      </c>
    </row>
    <row r="18" spans="1:34" x14ac:dyDescent="0.25">
      <c r="A18" t="str">
        <f>IF(Ocene!B22=0,"",Ocene!B22)</f>
        <v/>
      </c>
      <c r="B18" t="str">
        <f>IF(Ocene!C22=0,"",Ocene!C22)</f>
        <v/>
      </c>
      <c r="C18" t="str">
        <f>IF(Ocene!D22=0,"",Ocene!D22)</f>
        <v/>
      </c>
      <c r="D18" t="str">
        <f>IF(Ocene!E22=0,"",Ocene!E22)</f>
        <v/>
      </c>
      <c r="E18" t="str">
        <f>IF(Ocene!F22=0,"",Ocene!F22)</f>
        <v/>
      </c>
      <c r="F18" t="str">
        <f>IF(Ocene!G22=0,"",Ocene!G22)</f>
        <v/>
      </c>
      <c r="G18" t="str">
        <f>IF(Ocene!H22=0,"",Ocene!H22)</f>
        <v/>
      </c>
      <c r="H18" t="str">
        <f>IF(Ocene!I22=0,"",Ocene!I22)</f>
        <v/>
      </c>
      <c r="I18" t="str">
        <f>IF(Ocene!J22=0,"",Ocene!J22)</f>
        <v/>
      </c>
      <c r="J18" t="str">
        <f>IF(Ocene!K22=0,"",Ocene!K22)</f>
        <v/>
      </c>
      <c r="K18" t="str">
        <f>IF(Ocene!L22=0,"",Ocene!L22)</f>
        <v/>
      </c>
      <c r="L18" t="str">
        <f>IF(Ocene!M22=0,"",Ocene!M22)</f>
        <v/>
      </c>
      <c r="M18" t="str">
        <f>IF(Ocene!N22=0,"",Ocene!N22)</f>
        <v/>
      </c>
      <c r="N18" t="str">
        <f>IF(Ocene!O22=0,"",Ocene!O22)</f>
        <v/>
      </c>
      <c r="O18" t="str">
        <f>IF(Ocene!P22=0,"",Ocene!P22)</f>
        <v/>
      </c>
      <c r="P18" t="str">
        <f>IF(Ocene!Q22=0,"",Ocene!Q22)</f>
        <v/>
      </c>
      <c r="Q18" t="str">
        <f>IF(Ocene!R22=0,"",Ocene!R22)</f>
        <v/>
      </c>
      <c r="R18" t="str">
        <f>IF(Ocene!S22=0,"",Ocene!S22)</f>
        <v/>
      </c>
      <c r="S18" t="str">
        <f>IF(Ocene!T22=0,"",Ocene!T22)</f>
        <v/>
      </c>
      <c r="T18" t="str">
        <f>IF(Ocene!U22=0,"",Ocene!U22)</f>
        <v/>
      </c>
      <c r="U18" t="str">
        <f>IF(Ocene!V22=0,"",Ocene!V22)</f>
        <v/>
      </c>
      <c r="V18" t="str">
        <f>IF(Ocene!W22=0,"",Ocene!W22)</f>
        <v/>
      </c>
      <c r="W18" t="str">
        <f>IF(Ocene!X22=0,"",Ocene!X22)</f>
        <v/>
      </c>
      <c r="X18" t="str">
        <f>IF(Ocene!Y22=0,"",Ocene!Y22)</f>
        <v/>
      </c>
      <c r="Y18" t="str">
        <f>IF(Ocene!Z22=0,"",Ocene!Z22)</f>
        <v/>
      </c>
      <c r="Z18" t="str">
        <f>IF(Ocene!AA22=0,"",Ocene!AA22)</f>
        <v/>
      </c>
      <c r="AA18" t="str">
        <f>IF(Ocene!AB22=0,"",Ocene!AB22)</f>
        <v/>
      </c>
      <c r="AB18" t="str">
        <f>IF(Ocene!AC22=0,"",Ocene!AC22)</f>
        <v/>
      </c>
      <c r="AC18" t="str">
        <f>IF(Ocene!AD22=0,"",Ocene!AD22)</f>
        <v/>
      </c>
      <c r="AD18" t="str">
        <f>IF(Ocene!AE22=0,"",Ocene!AE22)</f>
        <v/>
      </c>
      <c r="AE18" t="str">
        <f>IF(Ocene!AF22=0,"",Ocene!AF22)</f>
        <v/>
      </c>
      <c r="AF18" t="str">
        <f>IF(Ocene!AG22=0,"",Ocene!AG22)</f>
        <v/>
      </c>
      <c r="AG18" t="str">
        <f>IF(Ocene!AH22=0,"",Ocene!AH22)</f>
        <v/>
      </c>
      <c r="AH18" t="str">
        <f t="shared" si="0"/>
        <v/>
      </c>
    </row>
    <row r="19" spans="1:34" x14ac:dyDescent="0.25">
      <c r="A19" t="str">
        <f>IF(Ocene!B23=0,"",Ocene!B23)</f>
        <v/>
      </c>
      <c r="B19" t="str">
        <f>IF(Ocene!C23=0,"",Ocene!C23)</f>
        <v/>
      </c>
      <c r="C19" t="str">
        <f>IF(Ocene!D23=0,"",Ocene!D23)</f>
        <v/>
      </c>
      <c r="D19" t="str">
        <f>IF(Ocene!E23=0,"",Ocene!E23)</f>
        <v/>
      </c>
      <c r="E19" t="str">
        <f>IF(Ocene!F23=0,"",Ocene!F23)</f>
        <v/>
      </c>
      <c r="F19" t="str">
        <f>IF(Ocene!G23=0,"",Ocene!G23)</f>
        <v/>
      </c>
      <c r="G19" t="str">
        <f>IF(Ocene!H23=0,"",Ocene!H23)</f>
        <v/>
      </c>
      <c r="H19" t="str">
        <f>IF(Ocene!I23=0,"",Ocene!I23)</f>
        <v/>
      </c>
      <c r="I19" t="str">
        <f>IF(Ocene!J23=0,"",Ocene!J23)</f>
        <v/>
      </c>
      <c r="J19" t="str">
        <f>IF(Ocene!K23=0,"",Ocene!K23)</f>
        <v/>
      </c>
      <c r="K19" t="str">
        <f>IF(Ocene!L23=0,"",Ocene!L23)</f>
        <v/>
      </c>
      <c r="L19" t="str">
        <f>IF(Ocene!M23=0,"",Ocene!M23)</f>
        <v/>
      </c>
      <c r="M19" t="str">
        <f>IF(Ocene!N23=0,"",Ocene!N23)</f>
        <v/>
      </c>
      <c r="N19" t="str">
        <f>IF(Ocene!O23=0,"",Ocene!O23)</f>
        <v/>
      </c>
      <c r="O19" t="str">
        <f>IF(Ocene!P23=0,"",Ocene!P23)</f>
        <v/>
      </c>
      <c r="P19" t="str">
        <f>IF(Ocene!Q23=0,"",Ocene!Q23)</f>
        <v/>
      </c>
      <c r="Q19" t="str">
        <f>IF(Ocene!R23=0,"",Ocene!R23)</f>
        <v/>
      </c>
      <c r="R19" t="str">
        <f>IF(Ocene!S23=0,"",Ocene!S23)</f>
        <v/>
      </c>
      <c r="S19" t="str">
        <f>IF(Ocene!T23=0,"",Ocene!T23)</f>
        <v/>
      </c>
      <c r="T19" t="str">
        <f>IF(Ocene!U23=0,"",Ocene!U23)</f>
        <v/>
      </c>
      <c r="U19" t="str">
        <f>IF(Ocene!V23=0,"",Ocene!V23)</f>
        <v/>
      </c>
      <c r="V19" t="str">
        <f>IF(Ocene!W23=0,"",Ocene!W23)</f>
        <v/>
      </c>
      <c r="W19" t="str">
        <f>IF(Ocene!X23=0,"",Ocene!X23)</f>
        <v/>
      </c>
      <c r="X19" t="str">
        <f>IF(Ocene!Y23=0,"",Ocene!Y23)</f>
        <v/>
      </c>
      <c r="Y19" t="str">
        <f>IF(Ocene!Z23=0,"",Ocene!Z23)</f>
        <v/>
      </c>
      <c r="Z19" t="str">
        <f>IF(Ocene!AA23=0,"",Ocene!AA23)</f>
        <v/>
      </c>
      <c r="AA19" t="str">
        <f>IF(Ocene!AB23=0,"",Ocene!AB23)</f>
        <v/>
      </c>
      <c r="AB19" t="str">
        <f>IF(Ocene!AC23=0,"",Ocene!AC23)</f>
        <v/>
      </c>
      <c r="AC19" t="str">
        <f>IF(Ocene!AD23=0,"",Ocene!AD23)</f>
        <v/>
      </c>
      <c r="AD19" t="str">
        <f>IF(Ocene!AE23=0,"",Ocene!AE23)</f>
        <v/>
      </c>
      <c r="AE19" t="str">
        <f>IF(Ocene!AF23=0,"",Ocene!AF23)</f>
        <v/>
      </c>
      <c r="AF19" t="str">
        <f>IF(Ocene!AG23=0,"",Ocene!AG23)</f>
        <v/>
      </c>
      <c r="AG19" t="str">
        <f>IF(Ocene!AH23=0,"",Ocene!AH23)</f>
        <v/>
      </c>
      <c r="AH19" t="str">
        <f t="shared" si="0"/>
        <v/>
      </c>
    </row>
    <row r="20" spans="1:34" x14ac:dyDescent="0.25">
      <c r="A20" t="str">
        <f>IF(Ocene!B24=0,"",Ocene!B24)</f>
        <v/>
      </c>
      <c r="B20" t="str">
        <f>IF(Ocene!C24=0,"",Ocene!C24)</f>
        <v/>
      </c>
      <c r="C20" t="str">
        <f>IF(Ocene!D24=0,"",Ocene!D24)</f>
        <v/>
      </c>
      <c r="D20" t="str">
        <f>IF(Ocene!E24=0,"",Ocene!E24)</f>
        <v/>
      </c>
      <c r="E20" t="str">
        <f>IF(Ocene!F24=0,"",Ocene!F24)</f>
        <v/>
      </c>
      <c r="F20" t="str">
        <f>IF(Ocene!G24=0,"",Ocene!G24)</f>
        <v/>
      </c>
      <c r="G20" t="str">
        <f>IF(Ocene!H24=0,"",Ocene!H24)</f>
        <v/>
      </c>
      <c r="H20" t="str">
        <f>IF(Ocene!I24=0,"",Ocene!I24)</f>
        <v/>
      </c>
      <c r="I20" t="str">
        <f>IF(Ocene!J24=0,"",Ocene!J24)</f>
        <v/>
      </c>
      <c r="J20" t="str">
        <f>IF(Ocene!K24=0,"",Ocene!K24)</f>
        <v/>
      </c>
      <c r="K20" t="str">
        <f>IF(Ocene!L24=0,"",Ocene!L24)</f>
        <v/>
      </c>
      <c r="L20" t="str">
        <f>IF(Ocene!M24=0,"",Ocene!M24)</f>
        <v/>
      </c>
      <c r="M20" t="str">
        <f>IF(Ocene!N24=0,"",Ocene!N24)</f>
        <v/>
      </c>
      <c r="N20" t="str">
        <f>IF(Ocene!O24=0,"",Ocene!O24)</f>
        <v/>
      </c>
      <c r="O20" t="str">
        <f>IF(Ocene!P24=0,"",Ocene!P24)</f>
        <v/>
      </c>
      <c r="P20" t="str">
        <f>IF(Ocene!Q24=0,"",Ocene!Q24)</f>
        <v/>
      </c>
      <c r="Q20" t="str">
        <f>IF(Ocene!R24=0,"",Ocene!R24)</f>
        <v/>
      </c>
      <c r="R20" t="str">
        <f>IF(Ocene!S24=0,"",Ocene!S24)</f>
        <v/>
      </c>
      <c r="S20" t="str">
        <f>IF(Ocene!T24=0,"",Ocene!T24)</f>
        <v/>
      </c>
      <c r="T20" t="str">
        <f>IF(Ocene!U24=0,"",Ocene!U24)</f>
        <v/>
      </c>
      <c r="U20" t="str">
        <f>IF(Ocene!V24=0,"",Ocene!V24)</f>
        <v/>
      </c>
      <c r="V20" t="str">
        <f>IF(Ocene!W24=0,"",Ocene!W24)</f>
        <v/>
      </c>
      <c r="W20" t="str">
        <f>IF(Ocene!X24=0,"",Ocene!X24)</f>
        <v/>
      </c>
      <c r="X20" t="str">
        <f>IF(Ocene!Y24=0,"",Ocene!Y24)</f>
        <v/>
      </c>
      <c r="Y20" t="str">
        <f>IF(Ocene!Z24=0,"",Ocene!Z24)</f>
        <v/>
      </c>
      <c r="Z20" t="str">
        <f>IF(Ocene!AA24=0,"",Ocene!AA24)</f>
        <v/>
      </c>
      <c r="AA20" t="str">
        <f>IF(Ocene!AB24=0,"",Ocene!AB24)</f>
        <v/>
      </c>
      <c r="AB20" t="str">
        <f>IF(Ocene!AC24=0,"",Ocene!AC24)</f>
        <v/>
      </c>
      <c r="AC20" t="str">
        <f>IF(Ocene!AD24=0,"",Ocene!AD24)</f>
        <v/>
      </c>
      <c r="AD20" t="str">
        <f>IF(Ocene!AE24=0,"",Ocene!AE24)</f>
        <v/>
      </c>
      <c r="AE20" t="str">
        <f>IF(Ocene!AF24=0,"",Ocene!AF24)</f>
        <v/>
      </c>
      <c r="AF20" t="str">
        <f>IF(Ocene!AG24=0,"",Ocene!AG24)</f>
        <v/>
      </c>
      <c r="AG20" t="str">
        <f>IF(Ocene!AH24=0,"",Ocene!AH24)</f>
        <v/>
      </c>
      <c r="AH20" t="str">
        <f>IF(AG20=5,"",A20)</f>
        <v/>
      </c>
    </row>
    <row r="21" spans="1:34" x14ac:dyDescent="0.25">
      <c r="A21" t="str">
        <f>IF(Ocene!B25=0,"",Ocene!B25)</f>
        <v/>
      </c>
      <c r="B21" t="str">
        <f>IF(Ocene!C25=0,"",Ocene!C25)</f>
        <v/>
      </c>
      <c r="C21" t="str">
        <f>IF(Ocene!D25=0,"",Ocene!D25)</f>
        <v/>
      </c>
      <c r="D21" t="str">
        <f>IF(Ocene!E25=0,"",Ocene!E25)</f>
        <v/>
      </c>
      <c r="E21" t="str">
        <f>IF(Ocene!F25=0,"",Ocene!F25)</f>
        <v/>
      </c>
      <c r="F21" t="str">
        <f>IF(Ocene!G25=0,"",Ocene!G25)</f>
        <v/>
      </c>
      <c r="G21" t="str">
        <f>IF(Ocene!H25=0,"",Ocene!H25)</f>
        <v/>
      </c>
      <c r="H21" t="str">
        <f>IF(Ocene!I25=0,"",Ocene!I25)</f>
        <v/>
      </c>
      <c r="I21" t="str">
        <f>IF(Ocene!J25=0,"",Ocene!J25)</f>
        <v/>
      </c>
      <c r="J21" t="str">
        <f>IF(Ocene!K25=0,"",Ocene!K25)</f>
        <v/>
      </c>
      <c r="K21" t="str">
        <f>IF(Ocene!L25=0,"",Ocene!L25)</f>
        <v/>
      </c>
      <c r="L21" t="str">
        <f>IF(Ocene!M25=0,"",Ocene!M25)</f>
        <v/>
      </c>
      <c r="M21" t="str">
        <f>IF(Ocene!N25=0,"",Ocene!N25)</f>
        <v/>
      </c>
      <c r="N21" t="str">
        <f>IF(Ocene!O25=0,"",Ocene!O25)</f>
        <v/>
      </c>
      <c r="O21" t="str">
        <f>IF(Ocene!P25=0,"",Ocene!P25)</f>
        <v/>
      </c>
      <c r="P21" t="str">
        <f>IF(Ocene!Q25=0,"",Ocene!Q25)</f>
        <v/>
      </c>
      <c r="Q21" t="str">
        <f>IF(Ocene!R25=0,"",Ocene!R25)</f>
        <v/>
      </c>
      <c r="R21" t="str">
        <f>IF(Ocene!S25=0,"",Ocene!S25)</f>
        <v/>
      </c>
      <c r="S21" t="str">
        <f>IF(Ocene!T25=0,"",Ocene!T25)</f>
        <v/>
      </c>
      <c r="T21" t="str">
        <f>IF(Ocene!U25=0,"",Ocene!U25)</f>
        <v/>
      </c>
      <c r="U21" t="str">
        <f>IF(Ocene!V25=0,"",Ocene!V25)</f>
        <v/>
      </c>
      <c r="V21" t="str">
        <f>IF(Ocene!W25=0,"",Ocene!W25)</f>
        <v/>
      </c>
      <c r="W21" t="str">
        <f>IF(Ocene!X25=0,"",Ocene!X25)</f>
        <v/>
      </c>
      <c r="X21" t="str">
        <f>IF(Ocene!Y25=0,"",Ocene!Y25)</f>
        <v/>
      </c>
      <c r="Y21" t="str">
        <f>IF(Ocene!Z25=0,"",Ocene!Z25)</f>
        <v/>
      </c>
      <c r="Z21" t="str">
        <f>IF(Ocene!AA25=0,"",Ocene!AA25)</f>
        <v/>
      </c>
      <c r="AA21" t="str">
        <f>IF(Ocene!AB25=0,"",Ocene!AB25)</f>
        <v/>
      </c>
      <c r="AB21" t="str">
        <f>IF(Ocene!AC25=0,"",Ocene!AC25)</f>
        <v/>
      </c>
      <c r="AC21" t="str">
        <f>IF(Ocene!AD25=0,"",Ocene!AD25)</f>
        <v/>
      </c>
      <c r="AD21" t="str">
        <f>IF(Ocene!AE25=0,"",Ocene!AE25)</f>
        <v/>
      </c>
      <c r="AE21" t="str">
        <f>IF(Ocene!AF25=0,"",Ocene!AF25)</f>
        <v/>
      </c>
      <c r="AF21" t="str">
        <f>IF(Ocene!AG25=0,"",Ocene!AG25)</f>
        <v/>
      </c>
      <c r="AG21" t="str">
        <f>IF(Ocene!AH25=0,"",Ocene!AH25)</f>
        <v/>
      </c>
      <c r="AH21" t="str">
        <f>IF(AG21=5,"",A21)</f>
        <v/>
      </c>
    </row>
    <row r="22" spans="1:34" x14ac:dyDescent="0.25">
      <c r="A22" t="str">
        <f>IF(Ocene!B26=0,"",Ocene!B26)</f>
        <v/>
      </c>
      <c r="B22" t="str">
        <f>IF(Ocene!C26=0,"",Ocene!C26)</f>
        <v/>
      </c>
      <c r="C22" t="str">
        <f>IF(Ocene!D26=0,"",Ocene!D26)</f>
        <v/>
      </c>
      <c r="D22" t="str">
        <f>IF(Ocene!E26=0,"",Ocene!E26)</f>
        <v/>
      </c>
      <c r="E22" t="str">
        <f>IF(Ocene!F26=0,"",Ocene!F26)</f>
        <v/>
      </c>
      <c r="F22" t="str">
        <f>IF(Ocene!G26=0,"",Ocene!G26)</f>
        <v/>
      </c>
      <c r="G22" t="str">
        <f>IF(Ocene!H26=0,"",Ocene!H26)</f>
        <v/>
      </c>
      <c r="H22" t="str">
        <f>IF(Ocene!I26=0,"",Ocene!I26)</f>
        <v/>
      </c>
      <c r="I22" t="str">
        <f>IF(Ocene!J26=0,"",Ocene!J26)</f>
        <v/>
      </c>
      <c r="J22" t="str">
        <f>IF(Ocene!K26=0,"",Ocene!K26)</f>
        <v/>
      </c>
      <c r="K22" t="str">
        <f>IF(Ocene!L26=0,"",Ocene!L26)</f>
        <v/>
      </c>
      <c r="L22" t="str">
        <f>IF(Ocene!M26=0,"",Ocene!M26)</f>
        <v/>
      </c>
      <c r="M22" t="str">
        <f>IF(Ocene!N26=0,"",Ocene!N26)</f>
        <v/>
      </c>
      <c r="N22" t="str">
        <f>IF(Ocene!O26=0,"",Ocene!O26)</f>
        <v/>
      </c>
      <c r="O22" t="str">
        <f>IF(Ocene!P26=0,"",Ocene!P26)</f>
        <v/>
      </c>
      <c r="P22" t="str">
        <f>IF(Ocene!Q26=0,"",Ocene!Q26)</f>
        <v/>
      </c>
      <c r="Q22" t="str">
        <f>IF(Ocene!R26=0,"",Ocene!R26)</f>
        <v/>
      </c>
      <c r="R22" t="str">
        <f>IF(Ocene!S26=0,"",Ocene!S26)</f>
        <v/>
      </c>
      <c r="S22" t="str">
        <f>IF(Ocene!T26=0,"",Ocene!T26)</f>
        <v/>
      </c>
      <c r="T22" t="str">
        <f>IF(Ocene!U26=0,"",Ocene!U26)</f>
        <v/>
      </c>
      <c r="U22" t="str">
        <f>IF(Ocene!V26=0,"",Ocene!V26)</f>
        <v/>
      </c>
      <c r="V22" t="str">
        <f>IF(Ocene!W26=0,"",Ocene!W26)</f>
        <v/>
      </c>
      <c r="W22" t="str">
        <f>IF(Ocene!X26=0,"",Ocene!X26)</f>
        <v/>
      </c>
      <c r="X22" t="str">
        <f>IF(Ocene!Y26=0,"",Ocene!Y26)</f>
        <v/>
      </c>
      <c r="Y22" t="str">
        <f>IF(Ocene!Z26=0,"",Ocene!Z26)</f>
        <v/>
      </c>
      <c r="Z22" t="str">
        <f>IF(Ocene!AA26=0,"",Ocene!AA26)</f>
        <v/>
      </c>
      <c r="AA22" t="str">
        <f>IF(Ocene!AB26=0,"",Ocene!AB26)</f>
        <v/>
      </c>
      <c r="AB22" t="str">
        <f>IF(Ocene!AC26=0,"",Ocene!AC26)</f>
        <v/>
      </c>
      <c r="AC22" t="str">
        <f>IF(Ocene!AD26=0,"",Ocene!AD26)</f>
        <v/>
      </c>
      <c r="AD22" t="str">
        <f>IF(Ocene!AE26=0,"",Ocene!AE26)</f>
        <v/>
      </c>
      <c r="AE22" t="str">
        <f>IF(Ocene!AF26=0,"",Ocene!AF26)</f>
        <v/>
      </c>
      <c r="AF22" t="str">
        <f>IF(Ocene!AG26=0,"",Ocene!AG26)</f>
        <v/>
      </c>
      <c r="AG22" t="str">
        <f>IF(Ocene!AH26=0,"",Ocene!AH26)</f>
        <v/>
      </c>
      <c r="AH22" t="str">
        <f t="shared" si="0"/>
        <v/>
      </c>
    </row>
    <row r="23" spans="1:34" x14ac:dyDescent="0.25">
      <c r="A23" t="str">
        <f>IF(Ocene!B27=0,"",Ocene!B27)</f>
        <v/>
      </c>
      <c r="B23" t="str">
        <f>IF(Ocene!C27=0,"",Ocene!C27)</f>
        <v/>
      </c>
      <c r="C23" t="str">
        <f>IF(Ocene!D27=0,"",Ocene!D27)</f>
        <v/>
      </c>
      <c r="D23" t="str">
        <f>IF(Ocene!E27=0,"",Ocene!E27)</f>
        <v/>
      </c>
      <c r="E23" t="str">
        <f>IF(Ocene!F27=0,"",Ocene!F27)</f>
        <v/>
      </c>
      <c r="F23" t="str">
        <f>IF(Ocene!G27=0,"",Ocene!G27)</f>
        <v/>
      </c>
      <c r="G23" t="str">
        <f>IF(Ocene!H27=0,"",Ocene!H27)</f>
        <v/>
      </c>
      <c r="H23" t="str">
        <f>IF(Ocene!I27=0,"",Ocene!I27)</f>
        <v/>
      </c>
      <c r="I23" t="str">
        <f>IF(Ocene!J27=0,"",Ocene!J27)</f>
        <v/>
      </c>
      <c r="J23" t="str">
        <f>IF(Ocene!K27=0,"",Ocene!K27)</f>
        <v/>
      </c>
      <c r="K23" t="str">
        <f>IF(Ocene!L27=0,"",Ocene!L27)</f>
        <v/>
      </c>
      <c r="L23" t="str">
        <f>IF(Ocene!M27=0,"",Ocene!M27)</f>
        <v/>
      </c>
      <c r="M23" t="str">
        <f>IF(Ocene!N27=0,"",Ocene!N27)</f>
        <v/>
      </c>
      <c r="N23" t="str">
        <f>IF(Ocene!O27=0,"",Ocene!O27)</f>
        <v/>
      </c>
      <c r="O23" t="str">
        <f>IF(Ocene!P27=0,"",Ocene!P27)</f>
        <v/>
      </c>
      <c r="P23" t="str">
        <f>IF(Ocene!Q27=0,"",Ocene!Q27)</f>
        <v/>
      </c>
      <c r="Q23" t="str">
        <f>IF(Ocene!R27=0,"",Ocene!R27)</f>
        <v/>
      </c>
      <c r="R23" t="str">
        <f>IF(Ocene!S27=0,"",Ocene!S27)</f>
        <v/>
      </c>
      <c r="S23" t="str">
        <f>IF(Ocene!T27=0,"",Ocene!T27)</f>
        <v/>
      </c>
      <c r="T23" t="str">
        <f>IF(Ocene!U27=0,"",Ocene!U27)</f>
        <v/>
      </c>
      <c r="U23" t="str">
        <f>IF(Ocene!V27=0,"",Ocene!V27)</f>
        <v/>
      </c>
      <c r="V23" t="str">
        <f>IF(Ocene!W27=0,"",Ocene!W27)</f>
        <v/>
      </c>
      <c r="W23" t="str">
        <f>IF(Ocene!X27=0,"",Ocene!X27)</f>
        <v/>
      </c>
      <c r="X23" t="str">
        <f>IF(Ocene!Y27=0,"",Ocene!Y27)</f>
        <v/>
      </c>
      <c r="Y23" t="str">
        <f>IF(Ocene!Z27=0,"",Ocene!Z27)</f>
        <v/>
      </c>
      <c r="Z23" t="str">
        <f>IF(Ocene!AA27=0,"",Ocene!AA27)</f>
        <v/>
      </c>
      <c r="AA23" t="str">
        <f>IF(Ocene!AB27=0,"",Ocene!AB27)</f>
        <v/>
      </c>
      <c r="AB23" t="str">
        <f>IF(Ocene!AC27=0,"",Ocene!AC27)</f>
        <v/>
      </c>
      <c r="AC23" t="str">
        <f>IF(Ocene!AD27=0,"",Ocene!AD27)</f>
        <v/>
      </c>
      <c r="AD23" t="str">
        <f>IF(Ocene!AE27=0,"",Ocene!AE27)</f>
        <v/>
      </c>
      <c r="AE23" t="str">
        <f>IF(Ocene!AF27=0,"",Ocene!AF27)</f>
        <v/>
      </c>
      <c r="AF23" t="str">
        <f>IF(Ocene!AG27=0,"",Ocene!AG27)</f>
        <v/>
      </c>
      <c r="AG23" t="str">
        <f>IF(Ocene!AH27=0,"",Ocene!AH27)</f>
        <v/>
      </c>
      <c r="AH23" t="str">
        <f>IF(AG23=5,"",A23)</f>
        <v/>
      </c>
    </row>
    <row r="24" spans="1:34" x14ac:dyDescent="0.25">
      <c r="A24" t="str">
        <f>IF(Ocene!B28=0,"",Ocene!B28)</f>
        <v/>
      </c>
      <c r="B24" t="str">
        <f>IF(Ocene!C28=0,"",Ocene!C28)</f>
        <v/>
      </c>
      <c r="C24" t="str">
        <f>IF(Ocene!D28=0,"",Ocene!D28)</f>
        <v/>
      </c>
      <c r="D24" t="str">
        <f>IF(Ocene!E28=0,"",Ocene!E28)</f>
        <v/>
      </c>
      <c r="E24" t="str">
        <f>IF(Ocene!F28=0,"",Ocene!F28)</f>
        <v/>
      </c>
      <c r="F24" t="str">
        <f>IF(Ocene!G28=0,"",Ocene!G28)</f>
        <v/>
      </c>
      <c r="G24" t="str">
        <f>IF(Ocene!H28=0,"",Ocene!H28)</f>
        <v/>
      </c>
      <c r="H24" t="str">
        <f>IF(Ocene!I28=0,"",Ocene!I28)</f>
        <v/>
      </c>
      <c r="I24" t="str">
        <f>IF(Ocene!J28=0,"",Ocene!J28)</f>
        <v/>
      </c>
      <c r="J24" t="str">
        <f>IF(Ocene!K28=0,"",Ocene!K28)</f>
        <v/>
      </c>
      <c r="K24" t="str">
        <f>IF(Ocene!L28=0,"",Ocene!L28)</f>
        <v/>
      </c>
      <c r="L24" t="str">
        <f>IF(Ocene!M28=0,"",Ocene!M28)</f>
        <v/>
      </c>
      <c r="M24" t="str">
        <f>IF(Ocene!N28=0,"",Ocene!N28)</f>
        <v/>
      </c>
      <c r="N24" t="str">
        <f>IF(Ocene!O28=0,"",Ocene!O28)</f>
        <v/>
      </c>
      <c r="O24" t="str">
        <f>IF(Ocene!P28=0,"",Ocene!P28)</f>
        <v/>
      </c>
      <c r="P24" t="str">
        <f>IF(Ocene!Q28=0,"",Ocene!Q28)</f>
        <v/>
      </c>
      <c r="Q24" t="str">
        <f>IF(Ocene!R28=0,"",Ocene!R28)</f>
        <v/>
      </c>
      <c r="R24" t="str">
        <f>IF(Ocene!S28=0,"",Ocene!S28)</f>
        <v/>
      </c>
      <c r="S24" t="str">
        <f>IF(Ocene!T28=0,"",Ocene!T28)</f>
        <v/>
      </c>
      <c r="T24" t="str">
        <f>IF(Ocene!U28=0,"",Ocene!U28)</f>
        <v/>
      </c>
      <c r="U24" t="str">
        <f>IF(Ocene!V28=0,"",Ocene!V28)</f>
        <v/>
      </c>
      <c r="V24" t="str">
        <f>IF(Ocene!W28=0,"",Ocene!W28)</f>
        <v/>
      </c>
      <c r="W24" t="str">
        <f>IF(Ocene!X28=0,"",Ocene!X28)</f>
        <v/>
      </c>
      <c r="X24" t="str">
        <f>IF(Ocene!Y28=0,"",Ocene!Y28)</f>
        <v/>
      </c>
      <c r="Y24" t="str">
        <f>IF(Ocene!Z28=0,"",Ocene!Z28)</f>
        <v/>
      </c>
      <c r="Z24" t="str">
        <f>IF(Ocene!AA28=0,"",Ocene!AA28)</f>
        <v/>
      </c>
      <c r="AA24" t="str">
        <f>IF(Ocene!AB28=0,"",Ocene!AB28)</f>
        <v/>
      </c>
      <c r="AB24" t="str">
        <f>IF(Ocene!AC28=0,"",Ocene!AC28)</f>
        <v/>
      </c>
      <c r="AC24" t="str">
        <f>IF(Ocene!AD28=0,"",Ocene!AD28)</f>
        <v/>
      </c>
      <c r="AD24" t="str">
        <f>IF(Ocene!AE28=0,"",Ocene!AE28)</f>
        <v/>
      </c>
      <c r="AE24" t="str">
        <f>IF(Ocene!AF28=0,"",Ocene!AF28)</f>
        <v/>
      </c>
      <c r="AF24" t="str">
        <f>IF(Ocene!AG28=0,"",Ocene!AG28)</f>
        <v/>
      </c>
      <c r="AG24" t="str">
        <f>IF(Ocene!AH28=0,"",Ocene!AH28)</f>
        <v/>
      </c>
      <c r="AH24" t="str">
        <f t="shared" si="0"/>
        <v/>
      </c>
    </row>
    <row r="25" spans="1:34" x14ac:dyDescent="0.25">
      <c r="A25" t="str">
        <f>IF(Ocene!B29=0,"",Ocene!B29)</f>
        <v/>
      </c>
      <c r="B25" t="str">
        <f>IF(Ocene!C29=0,"",Ocene!C29)</f>
        <v/>
      </c>
      <c r="C25" t="str">
        <f>IF(Ocene!D29=0,"",Ocene!D29)</f>
        <v/>
      </c>
      <c r="D25" t="str">
        <f>IF(Ocene!E29=0,"",Ocene!E29)</f>
        <v/>
      </c>
      <c r="E25" t="str">
        <f>IF(Ocene!F29=0,"",Ocene!F29)</f>
        <v/>
      </c>
      <c r="F25" t="str">
        <f>IF(Ocene!G29=0,"",Ocene!G29)</f>
        <v/>
      </c>
      <c r="G25" t="str">
        <f>IF(Ocene!H29=0,"",Ocene!H29)</f>
        <v/>
      </c>
      <c r="H25" t="str">
        <f>IF(Ocene!I29=0,"",Ocene!I29)</f>
        <v/>
      </c>
      <c r="I25" t="str">
        <f>IF(Ocene!J29=0,"",Ocene!J29)</f>
        <v/>
      </c>
      <c r="J25" t="str">
        <f>IF(Ocene!K29=0,"",Ocene!K29)</f>
        <v/>
      </c>
      <c r="K25" t="str">
        <f>IF(Ocene!L29=0,"",Ocene!L29)</f>
        <v/>
      </c>
      <c r="L25" t="str">
        <f>IF(Ocene!M29=0,"",Ocene!M29)</f>
        <v/>
      </c>
      <c r="M25" t="str">
        <f>IF(Ocene!N29=0,"",Ocene!N29)</f>
        <v/>
      </c>
      <c r="N25" t="str">
        <f>IF(Ocene!O29=0,"",Ocene!O29)</f>
        <v/>
      </c>
      <c r="O25" t="str">
        <f>IF(Ocene!P29=0,"",Ocene!P29)</f>
        <v/>
      </c>
      <c r="P25" t="str">
        <f>IF(Ocene!Q29=0,"",Ocene!Q29)</f>
        <v/>
      </c>
      <c r="Q25" t="str">
        <f>IF(Ocene!R29=0,"",Ocene!R29)</f>
        <v/>
      </c>
      <c r="R25" t="str">
        <f>IF(Ocene!S29=0,"",Ocene!S29)</f>
        <v/>
      </c>
      <c r="S25" t="str">
        <f>IF(Ocene!T29=0,"",Ocene!T29)</f>
        <v/>
      </c>
      <c r="T25" t="str">
        <f>IF(Ocene!U29=0,"",Ocene!U29)</f>
        <v/>
      </c>
      <c r="U25" t="str">
        <f>IF(Ocene!V29=0,"",Ocene!V29)</f>
        <v/>
      </c>
      <c r="V25" t="str">
        <f>IF(Ocene!W29=0,"",Ocene!W29)</f>
        <v/>
      </c>
      <c r="W25" t="str">
        <f>IF(Ocene!X29=0,"",Ocene!X29)</f>
        <v/>
      </c>
      <c r="X25" t="str">
        <f>IF(Ocene!Y29=0,"",Ocene!Y29)</f>
        <v/>
      </c>
      <c r="Y25" t="str">
        <f>IF(Ocene!Z29=0,"",Ocene!Z29)</f>
        <v/>
      </c>
      <c r="Z25" t="str">
        <f>IF(Ocene!AA29=0,"",Ocene!AA29)</f>
        <v/>
      </c>
      <c r="AA25" t="str">
        <f>IF(Ocene!AB29=0,"",Ocene!AB29)</f>
        <v/>
      </c>
      <c r="AB25" t="str">
        <f>IF(Ocene!AC29=0,"",Ocene!AC29)</f>
        <v/>
      </c>
      <c r="AC25" t="str">
        <f>IF(Ocene!AD29=0,"",Ocene!AD29)</f>
        <v/>
      </c>
      <c r="AD25" t="str">
        <f>IF(Ocene!AE29=0,"",Ocene!AE29)</f>
        <v/>
      </c>
      <c r="AE25" t="str">
        <f>IF(Ocene!AF29=0,"",Ocene!AF29)</f>
        <v/>
      </c>
      <c r="AF25" t="str">
        <f>IF(Ocene!AG29=0,"",Ocene!AG29)</f>
        <v/>
      </c>
      <c r="AG25" t="str">
        <f>IF(Ocene!AH29=0,"",Ocene!AH29)</f>
        <v/>
      </c>
      <c r="AH25" t="str">
        <f t="shared" si="0"/>
        <v/>
      </c>
    </row>
    <row r="26" spans="1:34" x14ac:dyDescent="0.25">
      <c r="A26" t="str">
        <f>IF(Ocene!B30=0,"",Ocene!B30)</f>
        <v/>
      </c>
      <c r="B26" t="str">
        <f>IF(Ocene!C30=0,"",Ocene!C30)</f>
        <v/>
      </c>
      <c r="C26" t="str">
        <f>IF(Ocene!D30=0,"",Ocene!D30)</f>
        <v/>
      </c>
      <c r="D26" t="str">
        <f>IF(Ocene!E30=0,"",Ocene!E30)</f>
        <v/>
      </c>
      <c r="E26" t="str">
        <f>IF(Ocene!F30=0,"",Ocene!F30)</f>
        <v/>
      </c>
      <c r="F26" t="str">
        <f>IF(Ocene!G30=0,"",Ocene!G30)</f>
        <v/>
      </c>
      <c r="G26" t="str">
        <f>IF(Ocene!H30=0,"",Ocene!H30)</f>
        <v/>
      </c>
      <c r="H26" t="str">
        <f>IF(Ocene!I30=0,"",Ocene!I30)</f>
        <v/>
      </c>
      <c r="I26" t="str">
        <f>IF(Ocene!J30=0,"",Ocene!J30)</f>
        <v/>
      </c>
      <c r="J26" t="str">
        <f>IF(Ocene!K30=0,"",Ocene!K30)</f>
        <v/>
      </c>
      <c r="K26" t="str">
        <f>IF(Ocene!L30=0,"",Ocene!L30)</f>
        <v/>
      </c>
      <c r="L26" t="str">
        <f>IF(Ocene!M30=0,"",Ocene!M30)</f>
        <v/>
      </c>
      <c r="M26" t="str">
        <f>IF(Ocene!N30=0,"",Ocene!N30)</f>
        <v/>
      </c>
      <c r="N26" t="str">
        <f>IF(Ocene!O30=0,"",Ocene!O30)</f>
        <v/>
      </c>
      <c r="O26" t="str">
        <f>IF(Ocene!P30=0,"",Ocene!P30)</f>
        <v/>
      </c>
      <c r="P26" t="str">
        <f>IF(Ocene!Q30=0,"",Ocene!Q30)</f>
        <v/>
      </c>
      <c r="Q26" t="str">
        <f>IF(Ocene!R30=0,"",Ocene!R30)</f>
        <v/>
      </c>
      <c r="R26" t="str">
        <f>IF(Ocene!S30=0,"",Ocene!S30)</f>
        <v/>
      </c>
      <c r="S26" t="str">
        <f>IF(Ocene!T30=0,"",Ocene!T30)</f>
        <v/>
      </c>
      <c r="T26" t="str">
        <f>IF(Ocene!U30=0,"",Ocene!U30)</f>
        <v/>
      </c>
      <c r="U26" t="str">
        <f>IF(Ocene!V30=0,"",Ocene!V30)</f>
        <v/>
      </c>
      <c r="V26" t="str">
        <f>IF(Ocene!W30=0,"",Ocene!W30)</f>
        <v/>
      </c>
      <c r="W26" t="str">
        <f>IF(Ocene!X30=0,"",Ocene!X30)</f>
        <v/>
      </c>
      <c r="X26" t="str">
        <f>IF(Ocene!Y30=0,"",Ocene!Y30)</f>
        <v/>
      </c>
      <c r="Y26" t="str">
        <f>IF(Ocene!Z30=0,"",Ocene!Z30)</f>
        <v/>
      </c>
      <c r="Z26" t="str">
        <f>IF(Ocene!AA30=0,"",Ocene!AA30)</f>
        <v/>
      </c>
      <c r="AA26" t="str">
        <f>IF(Ocene!AB30=0,"",Ocene!AB30)</f>
        <v/>
      </c>
      <c r="AB26" t="str">
        <f>IF(Ocene!AC30=0,"",Ocene!AC30)</f>
        <v/>
      </c>
      <c r="AC26" t="str">
        <f>IF(Ocene!AD30=0,"",Ocene!AD30)</f>
        <v/>
      </c>
      <c r="AD26" t="str">
        <f>IF(Ocene!AE30=0,"",Ocene!AE30)</f>
        <v/>
      </c>
      <c r="AE26" t="str">
        <f>IF(Ocene!AF30=0,"",Ocene!AF30)</f>
        <v/>
      </c>
      <c r="AF26" t="str">
        <f>IF(Ocene!AG30=0,"",Ocene!AG30)</f>
        <v/>
      </c>
      <c r="AG26" t="str">
        <f>IF(Ocene!AH30=0,"",Ocene!AH30)</f>
        <v/>
      </c>
      <c r="AH26" t="str">
        <f t="shared" si="0"/>
        <v/>
      </c>
    </row>
    <row r="27" spans="1:34" x14ac:dyDescent="0.25">
      <c r="A27" t="str">
        <f>IF(Ocene!B31=0,"",Ocene!B31)</f>
        <v/>
      </c>
      <c r="B27" t="str">
        <f>IF(Ocene!C31=0,"",Ocene!C31)</f>
        <v/>
      </c>
      <c r="C27" t="str">
        <f>IF(Ocene!D31=0,"",Ocene!D31)</f>
        <v/>
      </c>
      <c r="D27" t="str">
        <f>IF(Ocene!E31=0,"",Ocene!E31)</f>
        <v/>
      </c>
      <c r="E27" t="str">
        <f>IF(Ocene!F31=0,"",Ocene!F31)</f>
        <v/>
      </c>
      <c r="F27" t="str">
        <f>IF(Ocene!G31=0,"",Ocene!G31)</f>
        <v/>
      </c>
      <c r="G27" t="str">
        <f>IF(Ocene!H31=0,"",Ocene!H31)</f>
        <v/>
      </c>
      <c r="H27" t="str">
        <f>IF(Ocene!I31=0,"",Ocene!I31)</f>
        <v/>
      </c>
      <c r="I27" t="str">
        <f>IF(Ocene!J31=0,"",Ocene!J31)</f>
        <v/>
      </c>
      <c r="J27" t="str">
        <f>IF(Ocene!K31=0,"",Ocene!K31)</f>
        <v/>
      </c>
      <c r="K27" t="str">
        <f>IF(Ocene!L31=0,"",Ocene!L31)</f>
        <v/>
      </c>
      <c r="L27" t="str">
        <f>IF(Ocene!M31=0,"",Ocene!M31)</f>
        <v/>
      </c>
      <c r="M27" t="str">
        <f>IF(Ocene!N31=0,"",Ocene!N31)</f>
        <v/>
      </c>
      <c r="N27" t="str">
        <f>IF(Ocene!O31=0,"",Ocene!O31)</f>
        <v/>
      </c>
      <c r="O27" t="str">
        <f>IF(Ocene!P31=0,"",Ocene!P31)</f>
        <v/>
      </c>
      <c r="P27" t="str">
        <f>IF(Ocene!Q31=0,"",Ocene!Q31)</f>
        <v/>
      </c>
      <c r="Q27" t="str">
        <f>IF(Ocene!R31=0,"",Ocene!R31)</f>
        <v/>
      </c>
      <c r="R27" t="str">
        <f>IF(Ocene!S31=0,"",Ocene!S31)</f>
        <v/>
      </c>
      <c r="S27" t="str">
        <f>IF(Ocene!T31=0,"",Ocene!T31)</f>
        <v/>
      </c>
      <c r="T27" t="str">
        <f>IF(Ocene!U31=0,"",Ocene!U31)</f>
        <v/>
      </c>
      <c r="U27" t="str">
        <f>IF(Ocene!V31=0,"",Ocene!V31)</f>
        <v/>
      </c>
      <c r="V27" t="str">
        <f>IF(Ocene!W31=0,"",Ocene!W31)</f>
        <v/>
      </c>
      <c r="W27" t="str">
        <f>IF(Ocene!X31=0,"",Ocene!X31)</f>
        <v/>
      </c>
      <c r="X27" t="str">
        <f>IF(Ocene!Y31=0,"",Ocene!Y31)</f>
        <v/>
      </c>
      <c r="Y27" t="str">
        <f>IF(Ocene!Z31=0,"",Ocene!Z31)</f>
        <v/>
      </c>
      <c r="Z27" t="str">
        <f>IF(Ocene!AA31=0,"",Ocene!AA31)</f>
        <v/>
      </c>
      <c r="AA27" t="str">
        <f>IF(Ocene!AB31=0,"",Ocene!AB31)</f>
        <v/>
      </c>
      <c r="AB27" t="str">
        <f>IF(Ocene!AC31=0,"",Ocene!AC31)</f>
        <v/>
      </c>
      <c r="AC27" t="str">
        <f>IF(Ocene!AD31=0,"",Ocene!AD31)</f>
        <v/>
      </c>
      <c r="AD27" t="str">
        <f>IF(Ocene!AE31=0,"",Ocene!AE31)</f>
        <v/>
      </c>
      <c r="AE27" t="str">
        <f>IF(Ocene!AF31=0,"",Ocene!AF31)</f>
        <v/>
      </c>
      <c r="AF27" t="str">
        <f>IF(Ocene!AG31=0,"",Ocene!AG31)</f>
        <v/>
      </c>
      <c r="AG27" t="str">
        <f>IF(Ocene!AH31=0,"",Ocene!AH31)</f>
        <v/>
      </c>
      <c r="AH27" t="str">
        <f t="shared" si="0"/>
        <v/>
      </c>
    </row>
    <row r="28" spans="1:34" x14ac:dyDescent="0.25">
      <c r="A28" t="str">
        <f>IF(Ocene!B32=0,"",Ocene!B32)</f>
        <v/>
      </c>
      <c r="B28" t="str">
        <f>IF(Ocene!C32=0,"",Ocene!C32)</f>
        <v/>
      </c>
      <c r="C28" t="str">
        <f>IF(Ocene!D32=0,"",Ocene!D32)</f>
        <v/>
      </c>
      <c r="D28" t="str">
        <f>IF(Ocene!E32=0,"",Ocene!E32)</f>
        <v/>
      </c>
      <c r="E28" t="str">
        <f>IF(Ocene!F32=0,"",Ocene!F32)</f>
        <v/>
      </c>
      <c r="F28" t="str">
        <f>IF(Ocene!G32=0,"",Ocene!G32)</f>
        <v/>
      </c>
      <c r="G28" t="str">
        <f>IF(Ocene!H32=0,"",Ocene!H32)</f>
        <v/>
      </c>
      <c r="H28" t="str">
        <f>IF(Ocene!I32=0,"",Ocene!I32)</f>
        <v/>
      </c>
      <c r="I28" t="str">
        <f>IF(Ocene!J32=0,"",Ocene!J32)</f>
        <v/>
      </c>
      <c r="J28" t="str">
        <f>IF(Ocene!K32=0,"",Ocene!K32)</f>
        <v/>
      </c>
      <c r="K28" t="str">
        <f>IF(Ocene!L32=0,"",Ocene!L32)</f>
        <v/>
      </c>
      <c r="L28" t="str">
        <f>IF(Ocene!M32=0,"",Ocene!M32)</f>
        <v/>
      </c>
      <c r="M28" t="str">
        <f>IF(Ocene!N32=0,"",Ocene!N32)</f>
        <v/>
      </c>
      <c r="N28" t="str">
        <f>IF(Ocene!O32=0,"",Ocene!O32)</f>
        <v/>
      </c>
      <c r="O28" t="str">
        <f>IF(Ocene!P32=0,"",Ocene!P32)</f>
        <v/>
      </c>
      <c r="P28" t="str">
        <f>IF(Ocene!Q32=0,"",Ocene!Q32)</f>
        <v/>
      </c>
      <c r="Q28" t="str">
        <f>IF(Ocene!R32=0,"",Ocene!R32)</f>
        <v/>
      </c>
      <c r="R28" t="str">
        <f>IF(Ocene!S32=0,"",Ocene!S32)</f>
        <v/>
      </c>
      <c r="S28" t="str">
        <f>IF(Ocene!T32=0,"",Ocene!T32)</f>
        <v/>
      </c>
      <c r="T28" t="str">
        <f>IF(Ocene!U32=0,"",Ocene!U32)</f>
        <v/>
      </c>
      <c r="U28" t="str">
        <f>IF(Ocene!V32=0,"",Ocene!V32)</f>
        <v/>
      </c>
      <c r="V28" t="str">
        <f>IF(Ocene!W32=0,"",Ocene!W32)</f>
        <v/>
      </c>
      <c r="W28" t="str">
        <f>IF(Ocene!X32=0,"",Ocene!X32)</f>
        <v/>
      </c>
      <c r="X28" t="str">
        <f>IF(Ocene!Y32=0,"",Ocene!Y32)</f>
        <v/>
      </c>
      <c r="Y28" t="str">
        <f>IF(Ocene!Z32=0,"",Ocene!Z32)</f>
        <v/>
      </c>
      <c r="Z28" t="str">
        <f>IF(Ocene!AA32=0,"",Ocene!AA32)</f>
        <v/>
      </c>
      <c r="AA28" t="str">
        <f>IF(Ocene!AB32=0,"",Ocene!AB32)</f>
        <v/>
      </c>
      <c r="AB28" t="str">
        <f>IF(Ocene!AC32=0,"",Ocene!AC32)</f>
        <v/>
      </c>
      <c r="AC28" t="str">
        <f>IF(Ocene!AD32=0,"",Ocene!AD32)</f>
        <v/>
      </c>
      <c r="AD28" t="str">
        <f>IF(Ocene!AE32=0,"",Ocene!AE32)</f>
        <v/>
      </c>
      <c r="AE28" t="str">
        <f>IF(Ocene!AF32=0,"",Ocene!AF32)</f>
        <v/>
      </c>
      <c r="AF28" t="str">
        <f>IF(Ocene!AG32=0,"",Ocene!AG32)</f>
        <v/>
      </c>
      <c r="AG28" t="str">
        <f>IF(Ocene!AH32=0,"",Ocene!AH32)</f>
        <v/>
      </c>
      <c r="AH28" t="str">
        <f t="shared" si="0"/>
        <v/>
      </c>
    </row>
    <row r="29" spans="1:34" x14ac:dyDescent="0.25">
      <c r="A29" t="str">
        <f>IF(Ocene!B33=0,"",Ocene!B33)</f>
        <v/>
      </c>
      <c r="B29" t="str">
        <f>IF(Ocene!C33=0,"",Ocene!C33)</f>
        <v/>
      </c>
      <c r="C29" t="str">
        <f>IF(Ocene!D33=0,"",Ocene!D33)</f>
        <v/>
      </c>
      <c r="D29" t="str">
        <f>IF(Ocene!E33=0,"",Ocene!E33)</f>
        <v/>
      </c>
      <c r="E29" t="str">
        <f>IF(Ocene!F33=0,"",Ocene!F33)</f>
        <v/>
      </c>
      <c r="F29" t="str">
        <f>IF(Ocene!G33=0,"",Ocene!G33)</f>
        <v/>
      </c>
      <c r="G29" t="str">
        <f>IF(Ocene!H33=0,"",Ocene!H33)</f>
        <v/>
      </c>
      <c r="H29" t="str">
        <f>IF(Ocene!I33=0,"",Ocene!I33)</f>
        <v/>
      </c>
      <c r="I29" t="str">
        <f>IF(Ocene!J33=0,"",Ocene!J33)</f>
        <v/>
      </c>
      <c r="J29" t="str">
        <f>IF(Ocene!K33=0,"",Ocene!K33)</f>
        <v/>
      </c>
      <c r="K29" t="str">
        <f>IF(Ocene!L33=0,"",Ocene!L33)</f>
        <v/>
      </c>
      <c r="L29" t="str">
        <f>IF(Ocene!M33=0,"",Ocene!M33)</f>
        <v/>
      </c>
      <c r="M29" t="str">
        <f>IF(Ocene!N33=0,"",Ocene!N33)</f>
        <v/>
      </c>
      <c r="N29" t="str">
        <f>IF(Ocene!O33=0,"",Ocene!O33)</f>
        <v/>
      </c>
      <c r="O29" t="str">
        <f>IF(Ocene!P33=0,"",Ocene!P33)</f>
        <v/>
      </c>
      <c r="P29" t="str">
        <f>IF(Ocene!Q33=0,"",Ocene!Q33)</f>
        <v/>
      </c>
      <c r="Q29" t="str">
        <f>IF(Ocene!R33=0,"",Ocene!R33)</f>
        <v/>
      </c>
      <c r="R29" t="str">
        <f>IF(Ocene!S33=0,"",Ocene!S33)</f>
        <v/>
      </c>
      <c r="S29" t="str">
        <f>IF(Ocene!T33=0,"",Ocene!T33)</f>
        <v/>
      </c>
      <c r="T29" t="str">
        <f>IF(Ocene!U33=0,"",Ocene!U33)</f>
        <v/>
      </c>
      <c r="U29" t="str">
        <f>IF(Ocene!V33=0,"",Ocene!V33)</f>
        <v/>
      </c>
      <c r="V29" t="str">
        <f>IF(Ocene!W33=0,"",Ocene!W33)</f>
        <v/>
      </c>
      <c r="W29" t="str">
        <f>IF(Ocene!X33=0,"",Ocene!X33)</f>
        <v/>
      </c>
      <c r="X29" t="str">
        <f>IF(Ocene!Y33=0,"",Ocene!Y33)</f>
        <v/>
      </c>
      <c r="Y29" t="str">
        <f>IF(Ocene!Z33=0,"",Ocene!Z33)</f>
        <v/>
      </c>
      <c r="Z29" t="str">
        <f>IF(Ocene!AA33=0,"",Ocene!AA33)</f>
        <v/>
      </c>
      <c r="AA29" t="str">
        <f>IF(Ocene!AB33=0,"",Ocene!AB33)</f>
        <v/>
      </c>
      <c r="AB29" t="str">
        <f>IF(Ocene!AC33=0,"",Ocene!AC33)</f>
        <v/>
      </c>
      <c r="AC29" t="str">
        <f>IF(Ocene!AD33=0,"",Ocene!AD33)</f>
        <v/>
      </c>
      <c r="AD29" t="str">
        <f>IF(Ocene!AE33=0,"",Ocene!AE33)</f>
        <v/>
      </c>
      <c r="AE29" t="str">
        <f>IF(Ocene!AF33=0,"",Ocene!AF33)</f>
        <v/>
      </c>
      <c r="AF29" t="str">
        <f>IF(Ocene!AG33=0,"",Ocene!AG33)</f>
        <v/>
      </c>
      <c r="AG29" t="str">
        <f>IF(Ocene!AH33=0,"",Ocene!AH33)</f>
        <v/>
      </c>
      <c r="AH29" t="str">
        <f t="shared" si="0"/>
        <v/>
      </c>
    </row>
    <row r="30" spans="1:34" x14ac:dyDescent="0.25">
      <c r="A30" t="str">
        <f>IF(Ocene!B34=0,"",Ocene!B34)</f>
        <v/>
      </c>
      <c r="B30" t="str">
        <f>IF(Ocene!C34=0,"",Ocene!C34)</f>
        <v/>
      </c>
      <c r="C30" t="str">
        <f>IF(Ocene!D34=0,"",Ocene!D34)</f>
        <v/>
      </c>
      <c r="D30" t="str">
        <f>IF(Ocene!E34=0,"",Ocene!E34)</f>
        <v/>
      </c>
      <c r="E30" t="str">
        <f>IF(Ocene!F34=0,"",Ocene!F34)</f>
        <v/>
      </c>
      <c r="F30" t="str">
        <f>IF(Ocene!G34=0,"",Ocene!G34)</f>
        <v/>
      </c>
      <c r="G30" t="str">
        <f>IF(Ocene!H34=0,"",Ocene!H34)</f>
        <v/>
      </c>
      <c r="H30" t="str">
        <f>IF(Ocene!I34=0,"",Ocene!I34)</f>
        <v/>
      </c>
      <c r="I30" t="str">
        <f>IF(Ocene!J34=0,"",Ocene!J34)</f>
        <v/>
      </c>
      <c r="J30" t="str">
        <f>IF(Ocene!K34=0,"",Ocene!K34)</f>
        <v/>
      </c>
      <c r="K30" t="str">
        <f>IF(Ocene!L34=0,"",Ocene!L34)</f>
        <v/>
      </c>
      <c r="L30" t="str">
        <f>IF(Ocene!M34=0,"",Ocene!M34)</f>
        <v/>
      </c>
      <c r="M30" t="str">
        <f>IF(Ocene!N34=0,"",Ocene!N34)</f>
        <v/>
      </c>
      <c r="N30" t="str">
        <f>IF(Ocene!O34=0,"",Ocene!O34)</f>
        <v/>
      </c>
      <c r="O30" t="str">
        <f>IF(Ocene!P34=0,"",Ocene!P34)</f>
        <v/>
      </c>
      <c r="P30" t="str">
        <f>IF(Ocene!Q34=0,"",Ocene!Q34)</f>
        <v/>
      </c>
      <c r="Q30" t="str">
        <f>IF(Ocene!R34=0,"",Ocene!R34)</f>
        <v/>
      </c>
      <c r="R30" t="str">
        <f>IF(Ocene!S34=0,"",Ocene!S34)</f>
        <v/>
      </c>
      <c r="S30" t="str">
        <f>IF(Ocene!T34=0,"",Ocene!T34)</f>
        <v/>
      </c>
      <c r="T30" t="str">
        <f>IF(Ocene!U34=0,"",Ocene!U34)</f>
        <v/>
      </c>
      <c r="U30" t="str">
        <f>IF(Ocene!V34=0,"",Ocene!V34)</f>
        <v/>
      </c>
      <c r="V30" t="str">
        <f>IF(Ocene!W34=0,"",Ocene!W34)</f>
        <v/>
      </c>
      <c r="W30" t="str">
        <f>IF(Ocene!X34=0,"",Ocene!X34)</f>
        <v/>
      </c>
      <c r="X30" t="str">
        <f>IF(Ocene!Y34=0,"",Ocene!Y34)</f>
        <v/>
      </c>
      <c r="Y30" t="str">
        <f>IF(Ocene!Z34=0,"",Ocene!Z34)</f>
        <v/>
      </c>
      <c r="Z30" t="str">
        <f>IF(Ocene!AA34=0,"",Ocene!AA34)</f>
        <v/>
      </c>
      <c r="AA30" t="str">
        <f>IF(Ocene!AB34=0,"",Ocene!AB34)</f>
        <v/>
      </c>
      <c r="AB30" t="str">
        <f>IF(Ocene!AC34=0,"",Ocene!AC34)</f>
        <v/>
      </c>
      <c r="AC30" t="str">
        <f>IF(Ocene!AD34=0,"",Ocene!AD34)</f>
        <v/>
      </c>
      <c r="AD30" t="str">
        <f>IF(Ocene!AE34=0,"",Ocene!AE34)</f>
        <v/>
      </c>
      <c r="AE30" t="str">
        <f>IF(Ocene!AF34=0,"",Ocene!AF34)</f>
        <v/>
      </c>
      <c r="AF30" t="str">
        <f>IF(Ocene!AG34=0,"",Ocene!AG34)</f>
        <v/>
      </c>
      <c r="AG30" t="str">
        <f>IF(Ocene!AH34=0,"",Ocene!AH34)</f>
        <v/>
      </c>
      <c r="AH30" t="str">
        <f t="shared" si="0"/>
        <v/>
      </c>
    </row>
    <row r="31" spans="1:34" x14ac:dyDescent="0.25">
      <c r="A31" t="str">
        <f>IF(Ocene!B35=0,"",Ocene!B35)</f>
        <v/>
      </c>
      <c r="B31" t="str">
        <f>IF(Ocene!C35=0,"",Ocene!C35)</f>
        <v/>
      </c>
      <c r="C31" t="str">
        <f>IF(Ocene!D35=0,"",Ocene!D35)</f>
        <v/>
      </c>
      <c r="D31" t="str">
        <f>IF(Ocene!E35=0,"",Ocene!E35)</f>
        <v/>
      </c>
      <c r="E31" t="str">
        <f>IF(Ocene!F35=0,"",Ocene!F35)</f>
        <v/>
      </c>
      <c r="F31" t="str">
        <f>IF(Ocene!G35=0,"",Ocene!G35)</f>
        <v/>
      </c>
      <c r="G31" t="str">
        <f>IF(Ocene!H35=0,"",Ocene!H35)</f>
        <v/>
      </c>
      <c r="H31" t="str">
        <f>IF(Ocene!I35=0,"",Ocene!I35)</f>
        <v/>
      </c>
      <c r="I31" t="str">
        <f>IF(Ocene!J35=0,"",Ocene!J35)</f>
        <v/>
      </c>
      <c r="J31" t="str">
        <f>IF(Ocene!K35=0,"",Ocene!K35)</f>
        <v/>
      </c>
      <c r="K31" t="str">
        <f>IF(Ocene!L35=0,"",Ocene!L35)</f>
        <v/>
      </c>
      <c r="L31" t="str">
        <f>IF(Ocene!M35=0,"",Ocene!M35)</f>
        <v/>
      </c>
      <c r="M31" t="str">
        <f>IF(Ocene!N35=0,"",Ocene!N35)</f>
        <v/>
      </c>
      <c r="N31" t="str">
        <f>IF(Ocene!O35=0,"",Ocene!O35)</f>
        <v/>
      </c>
      <c r="O31" t="str">
        <f>IF(Ocene!P35=0,"",Ocene!P35)</f>
        <v/>
      </c>
      <c r="P31" t="str">
        <f>IF(Ocene!Q35=0,"",Ocene!Q35)</f>
        <v/>
      </c>
      <c r="Q31" t="str">
        <f>IF(Ocene!R35=0,"",Ocene!R35)</f>
        <v/>
      </c>
      <c r="R31" t="str">
        <f>IF(Ocene!S35=0,"",Ocene!S35)</f>
        <v/>
      </c>
      <c r="S31" t="str">
        <f>IF(Ocene!T35=0,"",Ocene!T35)</f>
        <v/>
      </c>
      <c r="T31" t="str">
        <f>IF(Ocene!U35=0,"",Ocene!U35)</f>
        <v/>
      </c>
      <c r="U31" t="str">
        <f>IF(Ocene!V35=0,"",Ocene!V35)</f>
        <v/>
      </c>
      <c r="V31" t="str">
        <f>IF(Ocene!W35=0,"",Ocene!W35)</f>
        <v/>
      </c>
      <c r="W31" t="str">
        <f>IF(Ocene!X35=0,"",Ocene!X35)</f>
        <v/>
      </c>
      <c r="X31" t="str">
        <f>IF(Ocene!Y35=0,"",Ocene!Y35)</f>
        <v/>
      </c>
      <c r="Y31" t="str">
        <f>IF(Ocene!Z35=0,"",Ocene!Z35)</f>
        <v/>
      </c>
      <c r="Z31" t="str">
        <f>IF(Ocene!AA35=0,"",Ocene!AA35)</f>
        <v/>
      </c>
      <c r="AA31" t="str">
        <f>IF(Ocene!AB35=0,"",Ocene!AB35)</f>
        <v/>
      </c>
      <c r="AB31" t="str">
        <f>IF(Ocene!AC35=0,"",Ocene!AC35)</f>
        <v/>
      </c>
      <c r="AC31" t="str">
        <f>IF(Ocene!AD35=0,"",Ocene!AD35)</f>
        <v/>
      </c>
      <c r="AD31" t="str">
        <f>IF(Ocene!AE35=0,"",Ocene!AE35)</f>
        <v/>
      </c>
      <c r="AE31" t="str">
        <f>IF(Ocene!AF35=0,"",Ocene!AF35)</f>
        <v/>
      </c>
      <c r="AF31" t="str">
        <f>IF(Ocene!AG35=0,"",Ocene!AG35)</f>
        <v/>
      </c>
      <c r="AG31" t="str">
        <f>IF(Ocene!AH35=0,"",Ocene!AH35)</f>
        <v/>
      </c>
      <c r="AH31" t="str">
        <f t="shared" si="0"/>
        <v/>
      </c>
    </row>
    <row r="32" spans="1:34" x14ac:dyDescent="0.25">
      <c r="A32" t="str">
        <f>IF(Ocene!B36=0,"",Ocene!B36)</f>
        <v/>
      </c>
      <c r="B32" t="str">
        <f>IF(Ocene!C36=0,"",Ocene!C36)</f>
        <v/>
      </c>
      <c r="C32" t="str">
        <f>IF(Ocene!D36=0,"",Ocene!D36)</f>
        <v/>
      </c>
      <c r="D32" t="str">
        <f>IF(Ocene!E36=0,"",Ocene!E36)</f>
        <v/>
      </c>
      <c r="E32" t="str">
        <f>IF(Ocene!F36=0,"",Ocene!F36)</f>
        <v/>
      </c>
      <c r="F32" t="str">
        <f>IF(Ocene!G36=0,"",Ocene!G36)</f>
        <v/>
      </c>
      <c r="G32" t="str">
        <f>IF(Ocene!H36=0,"",Ocene!H36)</f>
        <v/>
      </c>
      <c r="H32" t="str">
        <f>IF(Ocene!I36=0,"",Ocene!I36)</f>
        <v/>
      </c>
      <c r="I32" t="str">
        <f>IF(Ocene!J36=0,"",Ocene!J36)</f>
        <v/>
      </c>
      <c r="J32" t="str">
        <f>IF(Ocene!K36=0,"",Ocene!K36)</f>
        <v/>
      </c>
      <c r="K32" t="str">
        <f>IF(Ocene!L36=0,"",Ocene!L36)</f>
        <v/>
      </c>
      <c r="L32" t="str">
        <f>IF(Ocene!M36=0,"",Ocene!M36)</f>
        <v/>
      </c>
      <c r="M32" t="str">
        <f>IF(Ocene!N36=0,"",Ocene!N36)</f>
        <v/>
      </c>
      <c r="N32" t="str">
        <f>IF(Ocene!O36=0,"",Ocene!O36)</f>
        <v/>
      </c>
      <c r="O32" t="str">
        <f>IF(Ocene!P36=0,"",Ocene!P36)</f>
        <v/>
      </c>
      <c r="P32" t="str">
        <f>IF(Ocene!Q36=0,"",Ocene!Q36)</f>
        <v/>
      </c>
      <c r="Q32" t="str">
        <f>IF(Ocene!R36=0,"",Ocene!R36)</f>
        <v/>
      </c>
      <c r="R32" t="str">
        <f>IF(Ocene!S36=0,"",Ocene!S36)</f>
        <v/>
      </c>
      <c r="S32" t="str">
        <f>IF(Ocene!T36=0,"",Ocene!T36)</f>
        <v/>
      </c>
      <c r="T32" t="str">
        <f>IF(Ocene!U36=0,"",Ocene!U36)</f>
        <v/>
      </c>
      <c r="U32" t="str">
        <f>IF(Ocene!V36=0,"",Ocene!V36)</f>
        <v/>
      </c>
      <c r="V32" t="str">
        <f>IF(Ocene!W36=0,"",Ocene!W36)</f>
        <v/>
      </c>
      <c r="W32" t="str">
        <f>IF(Ocene!X36=0,"",Ocene!X36)</f>
        <v/>
      </c>
      <c r="X32" t="str">
        <f>IF(Ocene!Y36=0,"",Ocene!Y36)</f>
        <v/>
      </c>
      <c r="Y32" t="str">
        <f>IF(Ocene!Z36=0,"",Ocene!Z36)</f>
        <v/>
      </c>
      <c r="Z32" t="str">
        <f>IF(Ocene!AA36=0,"",Ocene!AA36)</f>
        <v/>
      </c>
      <c r="AA32" t="str">
        <f>IF(Ocene!AB36=0,"",Ocene!AB36)</f>
        <v/>
      </c>
      <c r="AB32" t="str">
        <f>IF(Ocene!AC36=0,"",Ocene!AC36)</f>
        <v/>
      </c>
      <c r="AC32" t="str">
        <f>IF(Ocene!AD36=0,"",Ocene!AD36)</f>
        <v/>
      </c>
      <c r="AD32" t="str">
        <f>IF(Ocene!AE36=0,"",Ocene!AE36)</f>
        <v/>
      </c>
      <c r="AE32" t="str">
        <f>IF(Ocene!AF36=0,"",Ocene!AF36)</f>
        <v/>
      </c>
      <c r="AF32" t="str">
        <f>IF(Ocene!AG36=0,"",Ocene!AG36)</f>
        <v/>
      </c>
      <c r="AG32" t="str">
        <f>IF(Ocene!AH36=0,"",Ocene!AH36)</f>
        <v/>
      </c>
      <c r="AH32" t="str">
        <f t="shared" si="0"/>
        <v/>
      </c>
    </row>
    <row r="33" spans="1:56" x14ac:dyDescent="0.25">
      <c r="A33" t="str">
        <f>IF(Ocene!B37=0,"",Ocene!B37)</f>
        <v/>
      </c>
      <c r="B33" t="str">
        <f>IF(Ocene!C37=0,"",Ocene!C37)</f>
        <v/>
      </c>
      <c r="C33" t="str">
        <f>IF(Ocene!D37=0,"",Ocene!D37)</f>
        <v/>
      </c>
      <c r="D33" t="str">
        <f>IF(Ocene!E37=0,"",Ocene!E37)</f>
        <v/>
      </c>
      <c r="E33" t="str">
        <f>IF(Ocene!F37=0,"",Ocene!F37)</f>
        <v/>
      </c>
      <c r="F33" t="str">
        <f>IF(Ocene!G37=0,"",Ocene!G37)</f>
        <v/>
      </c>
      <c r="G33" t="str">
        <f>IF(Ocene!H37=0,"",Ocene!H37)</f>
        <v/>
      </c>
      <c r="H33" t="str">
        <f>IF(Ocene!I37=0,"",Ocene!I37)</f>
        <v/>
      </c>
      <c r="I33" t="str">
        <f>IF(Ocene!J37=0,"",Ocene!J37)</f>
        <v/>
      </c>
      <c r="J33" t="str">
        <f>IF(Ocene!K37=0,"",Ocene!K37)</f>
        <v/>
      </c>
      <c r="K33" t="str">
        <f>IF(Ocene!L37=0,"",Ocene!L37)</f>
        <v/>
      </c>
      <c r="L33" t="str">
        <f>IF(Ocene!M37=0,"",Ocene!M37)</f>
        <v/>
      </c>
      <c r="M33" t="str">
        <f>IF(Ocene!N37=0,"",Ocene!N37)</f>
        <v/>
      </c>
      <c r="N33" t="str">
        <f>IF(Ocene!O37=0,"",Ocene!O37)</f>
        <v/>
      </c>
      <c r="O33" t="str">
        <f>IF(Ocene!P37=0,"",Ocene!P37)</f>
        <v/>
      </c>
      <c r="P33" t="str">
        <f>IF(Ocene!Q37=0,"",Ocene!Q37)</f>
        <v/>
      </c>
      <c r="Q33" t="str">
        <f>IF(Ocene!R37=0,"",Ocene!R37)</f>
        <v/>
      </c>
      <c r="R33" t="str">
        <f>IF(Ocene!S37=0,"",Ocene!S37)</f>
        <v/>
      </c>
      <c r="S33" t="str">
        <f>IF(Ocene!T37=0,"",Ocene!T37)</f>
        <v/>
      </c>
      <c r="T33" t="str">
        <f>IF(Ocene!U37=0,"",Ocene!U37)</f>
        <v/>
      </c>
      <c r="U33" t="str">
        <f>IF(Ocene!V37=0,"",Ocene!V37)</f>
        <v/>
      </c>
      <c r="V33" t="str">
        <f>IF(Ocene!W37=0,"",Ocene!W37)</f>
        <v/>
      </c>
      <c r="W33" t="str">
        <f>IF(Ocene!X37=0,"",Ocene!X37)</f>
        <v/>
      </c>
      <c r="X33" t="str">
        <f>IF(Ocene!Y37=0,"",Ocene!Y37)</f>
        <v/>
      </c>
      <c r="Y33" t="str">
        <f>IF(Ocene!Z37=0,"",Ocene!Z37)</f>
        <v/>
      </c>
      <c r="Z33" t="str">
        <f>IF(Ocene!AA37=0,"",Ocene!AA37)</f>
        <v/>
      </c>
      <c r="AA33" t="str">
        <f>IF(Ocene!AB37=0,"",Ocene!AB37)</f>
        <v/>
      </c>
      <c r="AB33" t="str">
        <f>IF(Ocene!AC37=0,"",Ocene!AC37)</f>
        <v/>
      </c>
      <c r="AC33" t="str">
        <f>IF(Ocene!AD37=0,"",Ocene!AD37)</f>
        <v/>
      </c>
      <c r="AD33" t="str">
        <f>IF(Ocene!AE37=0,"",Ocene!AE37)</f>
        <v/>
      </c>
      <c r="AE33" t="str">
        <f>IF(Ocene!AF37=0,"",Ocene!AF37)</f>
        <v/>
      </c>
      <c r="AF33" t="str">
        <f>IF(Ocene!AG37=0,"",Ocene!AG37)</f>
        <v/>
      </c>
      <c r="AG33" t="str">
        <f>IF(Ocene!AH37=0,"",Ocene!AH37)</f>
        <v/>
      </c>
      <c r="AH33" t="str">
        <f t="shared" si="0"/>
        <v/>
      </c>
    </row>
    <row r="34" spans="1:56" x14ac:dyDescent="0.25">
      <c r="A34" t="str">
        <f>IF(Ocene!B38=0,"",Ocene!B38)</f>
        <v/>
      </c>
      <c r="B34" t="str">
        <f>IF(Ocene!C38=0,"",Ocene!C38)</f>
        <v/>
      </c>
      <c r="C34" t="str">
        <f>IF(Ocene!D38=0,"",Ocene!D38)</f>
        <v/>
      </c>
      <c r="D34" t="str">
        <f>IF(Ocene!E38=0,"",Ocene!E38)</f>
        <v/>
      </c>
      <c r="E34" t="str">
        <f>IF(Ocene!F38=0,"",Ocene!F38)</f>
        <v/>
      </c>
      <c r="F34" t="str">
        <f>IF(Ocene!G38=0,"",Ocene!G38)</f>
        <v/>
      </c>
      <c r="G34" t="str">
        <f>IF(Ocene!H38=0,"",Ocene!H38)</f>
        <v/>
      </c>
      <c r="H34" t="str">
        <f>IF(Ocene!I38=0,"",Ocene!I38)</f>
        <v/>
      </c>
      <c r="I34" t="str">
        <f>IF(Ocene!J38=0,"",Ocene!J38)</f>
        <v/>
      </c>
      <c r="J34" t="str">
        <f>IF(Ocene!K38=0,"",Ocene!K38)</f>
        <v/>
      </c>
      <c r="K34" t="str">
        <f>IF(Ocene!L38=0,"",Ocene!L38)</f>
        <v/>
      </c>
      <c r="L34" t="str">
        <f>IF(Ocene!M38=0,"",Ocene!M38)</f>
        <v/>
      </c>
      <c r="M34" t="str">
        <f>IF(Ocene!N38=0,"",Ocene!N38)</f>
        <v/>
      </c>
      <c r="N34" t="str">
        <f>IF(Ocene!O38=0,"",Ocene!O38)</f>
        <v/>
      </c>
      <c r="O34" t="str">
        <f>IF(Ocene!P38=0,"",Ocene!P38)</f>
        <v/>
      </c>
      <c r="P34" t="str">
        <f>IF(Ocene!Q38=0,"",Ocene!Q38)</f>
        <v/>
      </c>
      <c r="Q34" t="str">
        <f>IF(Ocene!R38=0,"",Ocene!R38)</f>
        <v/>
      </c>
      <c r="R34" t="str">
        <f>IF(Ocene!S38=0,"",Ocene!S38)</f>
        <v/>
      </c>
      <c r="S34" t="str">
        <f>IF(Ocene!T38=0,"",Ocene!T38)</f>
        <v/>
      </c>
      <c r="T34" t="str">
        <f>IF(Ocene!U38=0,"",Ocene!U38)</f>
        <v/>
      </c>
      <c r="U34" t="str">
        <f>IF(Ocene!V38=0,"",Ocene!V38)</f>
        <v/>
      </c>
      <c r="V34" t="str">
        <f>IF(Ocene!W38=0,"",Ocene!W38)</f>
        <v/>
      </c>
      <c r="W34" t="str">
        <f>IF(Ocene!X38=0,"",Ocene!X38)</f>
        <v/>
      </c>
      <c r="X34" t="str">
        <f>IF(Ocene!Y38=0,"",Ocene!Y38)</f>
        <v/>
      </c>
      <c r="Y34" t="str">
        <f>IF(Ocene!Z38=0,"",Ocene!Z38)</f>
        <v/>
      </c>
      <c r="Z34" t="str">
        <f>IF(Ocene!AA38=0,"",Ocene!AA38)</f>
        <v/>
      </c>
      <c r="AA34" t="str">
        <f>IF(Ocene!AB38=0,"",Ocene!AB38)</f>
        <v/>
      </c>
      <c r="AB34" t="str">
        <f>IF(Ocene!AC38=0,"",Ocene!AC38)</f>
        <v/>
      </c>
      <c r="AC34" t="str">
        <f>IF(Ocene!AD38=0,"",Ocene!AD38)</f>
        <v/>
      </c>
      <c r="AD34" t="str">
        <f>IF(Ocene!AE38=0,"",Ocene!AE38)</f>
        <v/>
      </c>
      <c r="AE34" t="str">
        <f>IF(Ocene!AF38=0,"",Ocene!AF38)</f>
        <v/>
      </c>
      <c r="AF34" t="str">
        <f>IF(Ocene!AG38=0,"",Ocene!AG38)</f>
        <v/>
      </c>
      <c r="AG34" t="str">
        <f>IF(Ocene!AH38=0,"",Ocene!AH38)</f>
        <v/>
      </c>
      <c r="AH34" t="str">
        <f t="shared" si="0"/>
        <v/>
      </c>
    </row>
    <row r="35" spans="1:56" x14ac:dyDescent="0.25">
      <c r="A35" t="str">
        <f>IF(Ocene!B39=0,"",Ocene!B39)</f>
        <v/>
      </c>
      <c r="B35" t="str">
        <f>IF(Ocene!C39=0,"",Ocene!C39)</f>
        <v/>
      </c>
      <c r="C35" t="str">
        <f>IF(Ocene!D39=0,"",Ocene!D39)</f>
        <v/>
      </c>
      <c r="D35" t="str">
        <f>IF(Ocene!E39=0,"",Ocene!E39)</f>
        <v/>
      </c>
      <c r="E35" t="str">
        <f>IF(Ocene!F39=0,"",Ocene!F39)</f>
        <v/>
      </c>
      <c r="F35" t="str">
        <f>IF(Ocene!G39=0,"",Ocene!G39)</f>
        <v/>
      </c>
      <c r="G35" t="str">
        <f>IF(Ocene!H39=0,"",Ocene!H39)</f>
        <v/>
      </c>
      <c r="H35" t="str">
        <f>IF(Ocene!I39=0,"",Ocene!I39)</f>
        <v/>
      </c>
      <c r="I35" t="str">
        <f>IF(Ocene!J39=0,"",Ocene!J39)</f>
        <v/>
      </c>
      <c r="J35" t="str">
        <f>IF(Ocene!K39=0,"",Ocene!K39)</f>
        <v/>
      </c>
      <c r="K35" t="str">
        <f>IF(Ocene!L39=0,"",Ocene!L39)</f>
        <v/>
      </c>
      <c r="L35" t="str">
        <f>IF(Ocene!M39=0,"",Ocene!M39)</f>
        <v/>
      </c>
      <c r="M35" t="str">
        <f>IF(Ocene!N39=0,"",Ocene!N39)</f>
        <v/>
      </c>
      <c r="N35" t="str">
        <f>IF(Ocene!O39=0,"",Ocene!O39)</f>
        <v/>
      </c>
      <c r="O35" t="str">
        <f>IF(Ocene!P39=0,"",Ocene!P39)</f>
        <v/>
      </c>
      <c r="P35" t="str">
        <f>IF(Ocene!Q39=0,"",Ocene!Q39)</f>
        <v/>
      </c>
      <c r="Q35" t="str">
        <f>IF(Ocene!R39=0,"",Ocene!R39)</f>
        <v/>
      </c>
      <c r="R35" t="str">
        <f>IF(Ocene!S39=0,"",Ocene!S39)</f>
        <v/>
      </c>
      <c r="S35" t="str">
        <f>IF(Ocene!T39=0,"",Ocene!T39)</f>
        <v/>
      </c>
      <c r="T35" t="str">
        <f>IF(Ocene!U39=0,"",Ocene!U39)</f>
        <v/>
      </c>
      <c r="U35" t="str">
        <f>IF(Ocene!V39=0,"",Ocene!V39)</f>
        <v/>
      </c>
      <c r="V35" t="str">
        <f>IF(Ocene!W39=0,"",Ocene!W39)</f>
        <v/>
      </c>
      <c r="W35" t="str">
        <f>IF(Ocene!X39=0,"",Ocene!X39)</f>
        <v/>
      </c>
      <c r="X35" t="str">
        <f>IF(Ocene!Y39=0,"",Ocene!Y39)</f>
        <v/>
      </c>
      <c r="Y35" t="str">
        <f>IF(Ocene!Z39=0,"",Ocene!Z39)</f>
        <v/>
      </c>
      <c r="Z35" t="str">
        <f>IF(Ocene!AA39=0,"",Ocene!AA39)</f>
        <v/>
      </c>
      <c r="AA35" t="str">
        <f>IF(Ocene!AB39=0,"",Ocene!AB39)</f>
        <v/>
      </c>
      <c r="AB35" t="str">
        <f>IF(Ocene!AC39=0,"",Ocene!AC39)</f>
        <v/>
      </c>
      <c r="AC35" t="str">
        <f>IF(Ocene!AD39=0,"",Ocene!AD39)</f>
        <v/>
      </c>
      <c r="AD35" t="str">
        <f>IF(Ocene!AE39=0,"",Ocene!AE39)</f>
        <v/>
      </c>
      <c r="AE35" t="str">
        <f>IF(Ocene!AF39=0,"",Ocene!AF39)</f>
        <v/>
      </c>
      <c r="AF35" t="str">
        <f>IF(Ocene!AG39=0,"",Ocene!AG39)</f>
        <v/>
      </c>
      <c r="AG35" t="str">
        <f>IF(Ocene!AH39=0,"",Ocene!AH39)</f>
        <v/>
      </c>
      <c r="AH35" t="str">
        <f t="shared" si="0"/>
        <v/>
      </c>
    </row>
    <row r="36" spans="1:56" x14ac:dyDescent="0.25">
      <c r="A36" t="str">
        <f>IF(Ocene!B40=0,"",Ocene!B40)</f>
        <v/>
      </c>
      <c r="B36" t="str">
        <f>IF(Ocene!C40=0,"",Ocene!C40)</f>
        <v/>
      </c>
      <c r="C36" t="str">
        <f>IF(Ocene!D40=0,"",Ocene!D40)</f>
        <v/>
      </c>
      <c r="D36" t="str">
        <f>IF(Ocene!E40=0,"",Ocene!E40)</f>
        <v/>
      </c>
      <c r="E36" t="str">
        <f>IF(Ocene!F40=0,"",Ocene!F40)</f>
        <v/>
      </c>
      <c r="F36" t="str">
        <f>IF(Ocene!G40=0,"",Ocene!G40)</f>
        <v/>
      </c>
      <c r="G36" t="str">
        <f>IF(Ocene!H40=0,"",Ocene!H40)</f>
        <v/>
      </c>
      <c r="H36" t="str">
        <f>IF(Ocene!I40=0,"",Ocene!I40)</f>
        <v/>
      </c>
      <c r="I36" t="str">
        <f>IF(Ocene!J40=0,"",Ocene!J40)</f>
        <v/>
      </c>
      <c r="J36" t="str">
        <f>IF(Ocene!K40=0,"",Ocene!K40)</f>
        <v/>
      </c>
      <c r="K36" t="str">
        <f>IF(Ocene!L40=0,"",Ocene!L40)</f>
        <v/>
      </c>
      <c r="L36" t="str">
        <f>IF(Ocene!M40=0,"",Ocene!M40)</f>
        <v/>
      </c>
      <c r="M36" t="str">
        <f>IF(Ocene!N40=0,"",Ocene!N40)</f>
        <v/>
      </c>
      <c r="N36" t="str">
        <f>IF(Ocene!O40=0,"",Ocene!O40)</f>
        <v/>
      </c>
      <c r="O36" t="str">
        <f>IF(Ocene!P40=0,"",Ocene!P40)</f>
        <v/>
      </c>
      <c r="P36" t="str">
        <f>IF(Ocene!Q40=0,"",Ocene!Q40)</f>
        <v/>
      </c>
      <c r="Q36" t="str">
        <f>IF(Ocene!R40=0,"",Ocene!R40)</f>
        <v/>
      </c>
      <c r="R36" t="str">
        <f>IF(Ocene!S40=0,"",Ocene!S40)</f>
        <v/>
      </c>
      <c r="S36" t="str">
        <f>IF(Ocene!T40=0,"",Ocene!T40)</f>
        <v/>
      </c>
      <c r="T36" t="str">
        <f>IF(Ocene!U40=0,"",Ocene!U40)</f>
        <v/>
      </c>
      <c r="U36" t="str">
        <f>IF(Ocene!V40=0,"",Ocene!V40)</f>
        <v/>
      </c>
      <c r="V36" t="str">
        <f>IF(Ocene!W40=0,"",Ocene!W40)</f>
        <v/>
      </c>
      <c r="W36" t="str">
        <f>IF(Ocene!X40=0,"",Ocene!X40)</f>
        <v/>
      </c>
      <c r="X36" t="str">
        <f>IF(Ocene!Y40=0,"",Ocene!Y40)</f>
        <v/>
      </c>
      <c r="Y36" t="str">
        <f>IF(Ocene!Z40=0,"",Ocene!Z40)</f>
        <v/>
      </c>
      <c r="Z36" t="str">
        <f>IF(Ocene!AA40=0,"",Ocene!AA40)</f>
        <v/>
      </c>
      <c r="AA36" t="str">
        <f>IF(Ocene!AB40=0,"",Ocene!AB40)</f>
        <v/>
      </c>
      <c r="AB36" t="str">
        <f>IF(Ocene!AC40=0,"",Ocene!AC40)</f>
        <v/>
      </c>
      <c r="AC36" t="str">
        <f>IF(Ocene!AD40=0,"",Ocene!AD40)</f>
        <v/>
      </c>
      <c r="AD36" t="str">
        <f>IF(Ocene!AE40=0,"",Ocene!AE40)</f>
        <v/>
      </c>
      <c r="AE36" t="str">
        <f>IF(Ocene!AF40=0,"",Ocene!AF40)</f>
        <v/>
      </c>
      <c r="AF36" t="str">
        <f>IF(Ocene!AG40=0,"",Ocene!AG40)</f>
        <v/>
      </c>
      <c r="AG36" t="str">
        <f>IF(Ocene!AH40=0,"",Ocene!AH40)</f>
        <v/>
      </c>
      <c r="AH36" t="str">
        <f t="shared" si="0"/>
        <v/>
      </c>
    </row>
    <row r="37" spans="1:56" x14ac:dyDescent="0.25">
      <c r="A37" t="str">
        <f>IF(Ocene!B41=0,"",Ocene!B41)</f>
        <v/>
      </c>
      <c r="B37" t="str">
        <f>IF(Ocene!C41=0,"",Ocene!C41)</f>
        <v/>
      </c>
      <c r="C37" t="str">
        <f>IF(Ocene!D41=0,"",Ocene!D41)</f>
        <v/>
      </c>
      <c r="D37" t="str">
        <f>IF(Ocene!E41=0,"",Ocene!E41)</f>
        <v/>
      </c>
      <c r="E37" t="str">
        <f>IF(Ocene!F41=0,"",Ocene!F41)</f>
        <v/>
      </c>
      <c r="F37" t="str">
        <f>IF(Ocene!G41=0,"",Ocene!G41)</f>
        <v/>
      </c>
      <c r="G37" t="str">
        <f>IF(Ocene!H41=0,"",Ocene!H41)</f>
        <v/>
      </c>
      <c r="H37" t="str">
        <f>IF(Ocene!I41=0,"",Ocene!I41)</f>
        <v/>
      </c>
      <c r="I37" t="str">
        <f>IF(Ocene!J41=0,"",Ocene!J41)</f>
        <v/>
      </c>
      <c r="J37" t="str">
        <f>IF(Ocene!K41=0,"",Ocene!K41)</f>
        <v/>
      </c>
      <c r="K37" t="str">
        <f>IF(Ocene!L41=0,"",Ocene!L41)</f>
        <v/>
      </c>
      <c r="L37" t="str">
        <f>IF(Ocene!M41=0,"",Ocene!M41)</f>
        <v/>
      </c>
      <c r="M37" t="str">
        <f>IF(Ocene!N41=0,"",Ocene!N41)</f>
        <v/>
      </c>
      <c r="N37" t="str">
        <f>IF(Ocene!O41=0,"",Ocene!O41)</f>
        <v/>
      </c>
      <c r="O37" t="str">
        <f>IF(Ocene!P41=0,"",Ocene!P41)</f>
        <v/>
      </c>
      <c r="P37" t="str">
        <f>IF(Ocene!Q41=0,"",Ocene!Q41)</f>
        <v/>
      </c>
      <c r="Q37" t="str">
        <f>IF(Ocene!R41=0,"",Ocene!R41)</f>
        <v/>
      </c>
      <c r="R37" t="str">
        <f>IF(Ocene!S41=0,"",Ocene!S41)</f>
        <v/>
      </c>
      <c r="S37" t="str">
        <f>IF(Ocene!T41=0,"",Ocene!T41)</f>
        <v/>
      </c>
      <c r="T37" t="str">
        <f>IF(Ocene!U41=0,"",Ocene!U41)</f>
        <v/>
      </c>
      <c r="U37" t="str">
        <f>IF(Ocene!V41=0,"",Ocene!V41)</f>
        <v/>
      </c>
      <c r="V37" t="str">
        <f>IF(Ocene!W41=0,"",Ocene!W41)</f>
        <v/>
      </c>
      <c r="W37" t="str">
        <f>IF(Ocene!X41=0,"",Ocene!X41)</f>
        <v/>
      </c>
      <c r="X37" t="str">
        <f>IF(Ocene!Y41=0,"",Ocene!Y41)</f>
        <v/>
      </c>
      <c r="Y37" t="str">
        <f>IF(Ocene!Z41=0,"",Ocene!Z41)</f>
        <v/>
      </c>
      <c r="Z37" t="str">
        <f>IF(Ocene!AA41=0,"",Ocene!AA41)</f>
        <v/>
      </c>
      <c r="AA37" t="str">
        <f>IF(Ocene!AB41=0,"",Ocene!AB41)</f>
        <v/>
      </c>
      <c r="AB37" t="str">
        <f>IF(Ocene!AC41=0,"",Ocene!AC41)</f>
        <v/>
      </c>
      <c r="AC37" t="str">
        <f>IF(Ocene!AD41=0,"",Ocene!AD41)</f>
        <v/>
      </c>
      <c r="AD37" t="str">
        <f>IF(Ocene!AE41=0,"",Ocene!AE41)</f>
        <v/>
      </c>
      <c r="AE37" t="str">
        <f>IF(Ocene!AF41=0,"",Ocene!AF41)</f>
        <v/>
      </c>
      <c r="AF37" t="str">
        <f>IF(Ocene!AG41=0,"",Ocene!AG41)</f>
        <v/>
      </c>
      <c r="AG37" t="str">
        <f>IF(Ocene!AH41=0,"",Ocene!AH41)</f>
        <v/>
      </c>
      <c r="AH37" t="str">
        <f t="shared" si="0"/>
        <v/>
      </c>
    </row>
    <row r="38" spans="1:56" x14ac:dyDescent="0.25">
      <c r="BD38" s="38"/>
    </row>
    <row r="39" spans="1:56" x14ac:dyDescent="0.25">
      <c r="BD39" s="38"/>
    </row>
    <row r="40" spans="1:56" ht="187.5" customHeight="1" x14ac:dyDescent="0.25">
      <c r="C40" s="149" t="s">
        <v>93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1"/>
      <c r="AG40" s="35" t="s">
        <v>100</v>
      </c>
      <c r="BD40" s="38"/>
    </row>
    <row r="41" spans="1:56" x14ac:dyDescent="0.25">
      <c r="C41" t="str">
        <f>IF(C2="Н",C$1,"")</f>
        <v/>
      </c>
      <c r="D41" t="str">
        <f t="shared" ref="D41:AC41" si="1">IF(D2="Н",D$1,"")</f>
        <v/>
      </c>
      <c r="E41" t="str">
        <f t="shared" si="1"/>
        <v/>
      </c>
      <c r="F41" t="str">
        <f t="shared" si="1"/>
        <v/>
      </c>
      <c r="G41" t="str">
        <f t="shared" si="1"/>
        <v/>
      </c>
      <c r="H41" t="str">
        <f t="shared" si="1"/>
        <v/>
      </c>
      <c r="I41" t="str">
        <f t="shared" si="1"/>
        <v/>
      </c>
      <c r="J41" t="str">
        <f t="shared" si="1"/>
        <v/>
      </c>
      <c r="K41" t="str">
        <f t="shared" si="1"/>
        <v/>
      </c>
      <c r="L41" t="str">
        <f t="shared" si="1"/>
        <v/>
      </c>
      <c r="M41" t="str">
        <f t="shared" si="1"/>
        <v/>
      </c>
      <c r="N41" t="str">
        <f t="shared" si="1"/>
        <v/>
      </c>
      <c r="O41" t="str">
        <f t="shared" si="1"/>
        <v/>
      </c>
      <c r="P41" t="str">
        <f t="shared" si="1"/>
        <v/>
      </c>
      <c r="Q41" t="str">
        <f t="shared" si="1"/>
        <v/>
      </c>
      <c r="R41" t="str">
        <f t="shared" si="1"/>
        <v/>
      </c>
      <c r="S41" t="str">
        <f t="shared" si="1"/>
        <v/>
      </c>
      <c r="T41" t="str">
        <f t="shared" si="1"/>
        <v/>
      </c>
      <c r="U41" t="str">
        <f t="shared" si="1"/>
        <v/>
      </c>
      <c r="V41" t="str">
        <f t="shared" si="1"/>
        <v/>
      </c>
      <c r="W41" t="str">
        <f t="shared" si="1"/>
        <v/>
      </c>
      <c r="X41" t="str">
        <f t="shared" si="1"/>
        <v/>
      </c>
      <c r="Y41" t="str">
        <f t="shared" si="1"/>
        <v/>
      </c>
      <c r="Z41" t="str">
        <f t="shared" si="1"/>
        <v/>
      </c>
      <c r="AA41" t="str">
        <f t="shared" si="1"/>
        <v/>
      </c>
      <c r="AB41" t="str">
        <f t="shared" si="1"/>
        <v/>
      </c>
      <c r="AC41" t="str">
        <f t="shared" si="1"/>
        <v/>
      </c>
      <c r="AD41" t="str">
        <f t="shared" ref="AD41:AF41" si="2">IF(AD2="Н",AD$1,"")</f>
        <v/>
      </c>
      <c r="AE41" t="str">
        <f t="shared" si="2"/>
        <v/>
      </c>
      <c r="AF41" t="str">
        <f t="shared" si="2"/>
        <v/>
      </c>
      <c r="AG41" s="38">
        <f>COUNTIF(C2:AF2,"Н")</f>
        <v>0</v>
      </c>
      <c r="AH41" t="str">
        <f t="shared" ref="AH41:AH57" si="3">IF(AG41=0,""," "&amp;A2&amp;" ("&amp;AG41&amp;" "&amp;TRIM(CONCATENATE(" ",C41,"  ",D41," ",E41," ",F41," ",G41," ",H41," ",I41," ",J41," ",K41," ",L41," ",M41," ",N41," ",O41," ",P41," ",Q41," ",R41," ",S41," ",T41," ",U41," ",V41," ",W41," ",X41,Y41," ",Z41," ",AA41," ",AB41," ",AC41," ",AE41," ",AF41," ",AD41," "," "))&amp;" )")</f>
        <v/>
      </c>
      <c r="BD41" s="38"/>
    </row>
    <row r="42" spans="1:56" x14ac:dyDescent="0.25">
      <c r="C42" t="str">
        <f t="shared" ref="C42:AF42" si="4">IF(C3="Н",C$1,"")</f>
        <v/>
      </c>
      <c r="D42" t="str">
        <f t="shared" si="4"/>
        <v/>
      </c>
      <c r="E42" t="str">
        <f t="shared" si="4"/>
        <v/>
      </c>
      <c r="F42" t="str">
        <f t="shared" si="4"/>
        <v/>
      </c>
      <c r="G42" t="str">
        <f t="shared" si="4"/>
        <v/>
      </c>
      <c r="H42" t="str">
        <f t="shared" si="4"/>
        <v/>
      </c>
      <c r="I42" t="str">
        <f t="shared" si="4"/>
        <v/>
      </c>
      <c r="J42" t="str">
        <f t="shared" si="4"/>
        <v/>
      </c>
      <c r="K42" t="str">
        <f t="shared" si="4"/>
        <v/>
      </c>
      <c r="L42" t="str">
        <f t="shared" si="4"/>
        <v/>
      </c>
      <c r="M42" t="str">
        <f t="shared" si="4"/>
        <v/>
      </c>
      <c r="N42" t="str">
        <f t="shared" si="4"/>
        <v/>
      </c>
      <c r="O42" t="str">
        <f t="shared" si="4"/>
        <v/>
      </c>
      <c r="P42" t="str">
        <f t="shared" si="4"/>
        <v/>
      </c>
      <c r="Q42" t="str">
        <f t="shared" si="4"/>
        <v/>
      </c>
      <c r="R42" t="str">
        <f t="shared" si="4"/>
        <v/>
      </c>
      <c r="S42" t="str">
        <f t="shared" si="4"/>
        <v/>
      </c>
      <c r="T42" t="str">
        <f t="shared" si="4"/>
        <v/>
      </c>
      <c r="U42" t="str">
        <f t="shared" si="4"/>
        <v/>
      </c>
      <c r="V42" t="str">
        <f t="shared" si="4"/>
        <v/>
      </c>
      <c r="W42" t="str">
        <f t="shared" si="4"/>
        <v/>
      </c>
      <c r="X42" t="str">
        <f t="shared" si="4"/>
        <v/>
      </c>
      <c r="Y42" t="str">
        <f t="shared" si="4"/>
        <v/>
      </c>
      <c r="Z42" t="str">
        <f t="shared" si="4"/>
        <v/>
      </c>
      <c r="AA42" t="str">
        <f t="shared" si="4"/>
        <v/>
      </c>
      <c r="AB42" t="str">
        <f t="shared" si="4"/>
        <v/>
      </c>
      <c r="AC42" t="str">
        <f t="shared" si="4"/>
        <v/>
      </c>
      <c r="AD42" t="str">
        <f t="shared" si="4"/>
        <v/>
      </c>
      <c r="AE42" t="str">
        <f t="shared" si="4"/>
        <v/>
      </c>
      <c r="AF42" t="str">
        <f t="shared" si="4"/>
        <v/>
      </c>
      <c r="AG42" s="81">
        <f t="shared" ref="AG42:AG76" si="5">COUNTIF(C3:AF3,"Н")</f>
        <v>0</v>
      </c>
      <c r="AH42" t="str">
        <f t="shared" si="3"/>
        <v/>
      </c>
      <c r="BD42" s="38"/>
    </row>
    <row r="43" spans="1:56" x14ac:dyDescent="0.25">
      <c r="C43" t="str">
        <f t="shared" ref="C43:AF43" si="6">IF(C4="Н",C$1,"")</f>
        <v/>
      </c>
      <c r="D43" t="str">
        <f t="shared" si="6"/>
        <v/>
      </c>
      <c r="E43" t="str">
        <f t="shared" si="6"/>
        <v/>
      </c>
      <c r="F43" t="str">
        <f t="shared" si="6"/>
        <v/>
      </c>
      <c r="G43" t="str">
        <f t="shared" si="6"/>
        <v/>
      </c>
      <c r="H43" t="str">
        <f t="shared" si="6"/>
        <v/>
      </c>
      <c r="I43" t="str">
        <f t="shared" si="6"/>
        <v/>
      </c>
      <c r="J43" t="str">
        <f t="shared" si="6"/>
        <v/>
      </c>
      <c r="K43" t="str">
        <f t="shared" si="6"/>
        <v/>
      </c>
      <c r="L43" t="str">
        <f t="shared" si="6"/>
        <v/>
      </c>
      <c r="M43" t="str">
        <f t="shared" si="6"/>
        <v/>
      </c>
      <c r="N43" t="str">
        <f t="shared" si="6"/>
        <v/>
      </c>
      <c r="O43" t="str">
        <f t="shared" si="6"/>
        <v/>
      </c>
      <c r="P43" t="str">
        <f t="shared" si="6"/>
        <v/>
      </c>
      <c r="Q43" t="str">
        <f t="shared" si="6"/>
        <v/>
      </c>
      <c r="R43" t="str">
        <f t="shared" si="6"/>
        <v/>
      </c>
      <c r="S43" t="str">
        <f t="shared" si="6"/>
        <v/>
      </c>
      <c r="T43" t="str">
        <f t="shared" si="6"/>
        <v/>
      </c>
      <c r="U43" t="str">
        <f t="shared" si="6"/>
        <v/>
      </c>
      <c r="V43" t="str">
        <f t="shared" si="6"/>
        <v/>
      </c>
      <c r="W43" t="str">
        <f t="shared" si="6"/>
        <v/>
      </c>
      <c r="X43" t="str">
        <f t="shared" si="6"/>
        <v/>
      </c>
      <c r="Y43" t="str">
        <f t="shared" si="6"/>
        <v/>
      </c>
      <c r="Z43" t="str">
        <f t="shared" si="6"/>
        <v/>
      </c>
      <c r="AA43" t="str">
        <f t="shared" si="6"/>
        <v/>
      </c>
      <c r="AB43" t="str">
        <f t="shared" si="6"/>
        <v/>
      </c>
      <c r="AC43" t="str">
        <f t="shared" si="6"/>
        <v/>
      </c>
      <c r="AD43" t="str">
        <f t="shared" si="6"/>
        <v/>
      </c>
      <c r="AE43" t="str">
        <f t="shared" si="6"/>
        <v/>
      </c>
      <c r="AF43" t="str">
        <f t="shared" si="6"/>
        <v/>
      </c>
      <c r="AG43" s="81">
        <f t="shared" si="5"/>
        <v>0</v>
      </c>
      <c r="AH43" t="str">
        <f t="shared" si="3"/>
        <v/>
      </c>
      <c r="BD43" s="38"/>
    </row>
    <row r="44" spans="1:56" x14ac:dyDescent="0.25">
      <c r="C44" t="str">
        <f t="shared" ref="C44:AF44" si="7">IF(C5="Н",C$1,"")</f>
        <v/>
      </c>
      <c r="D44" t="str">
        <f t="shared" si="7"/>
        <v/>
      </c>
      <c r="E44" t="str">
        <f t="shared" si="7"/>
        <v/>
      </c>
      <c r="F44" t="str">
        <f t="shared" si="7"/>
        <v/>
      </c>
      <c r="G44" t="str">
        <f t="shared" si="7"/>
        <v/>
      </c>
      <c r="H44" t="str">
        <f t="shared" si="7"/>
        <v/>
      </c>
      <c r="I44" t="str">
        <f t="shared" si="7"/>
        <v/>
      </c>
      <c r="J44" t="str">
        <f t="shared" si="7"/>
        <v/>
      </c>
      <c r="K44" t="str">
        <f t="shared" si="7"/>
        <v/>
      </c>
      <c r="L44" t="str">
        <f t="shared" si="7"/>
        <v/>
      </c>
      <c r="M44" t="str">
        <f t="shared" si="7"/>
        <v/>
      </c>
      <c r="N44" t="str">
        <f t="shared" si="7"/>
        <v/>
      </c>
      <c r="O44" t="str">
        <f t="shared" si="7"/>
        <v/>
      </c>
      <c r="P44" t="str">
        <f t="shared" si="7"/>
        <v/>
      </c>
      <c r="Q44" t="str">
        <f t="shared" si="7"/>
        <v/>
      </c>
      <c r="R44" t="str">
        <f t="shared" si="7"/>
        <v/>
      </c>
      <c r="S44" t="str">
        <f t="shared" si="7"/>
        <v/>
      </c>
      <c r="T44" t="str">
        <f t="shared" si="7"/>
        <v/>
      </c>
      <c r="U44" t="str">
        <f t="shared" si="7"/>
        <v/>
      </c>
      <c r="V44" t="str">
        <f t="shared" si="7"/>
        <v/>
      </c>
      <c r="W44" t="str">
        <f t="shared" si="7"/>
        <v/>
      </c>
      <c r="X44" t="str">
        <f t="shared" si="7"/>
        <v/>
      </c>
      <c r="Y44" t="str">
        <f t="shared" si="7"/>
        <v/>
      </c>
      <c r="Z44" t="str">
        <f t="shared" si="7"/>
        <v/>
      </c>
      <c r="AA44" t="str">
        <f t="shared" si="7"/>
        <v/>
      </c>
      <c r="AB44" t="str">
        <f t="shared" si="7"/>
        <v/>
      </c>
      <c r="AC44" t="str">
        <f t="shared" si="7"/>
        <v/>
      </c>
      <c r="AD44" t="str">
        <f t="shared" si="7"/>
        <v/>
      </c>
      <c r="AE44" t="str">
        <f t="shared" si="7"/>
        <v/>
      </c>
      <c r="AF44" t="str">
        <f t="shared" si="7"/>
        <v/>
      </c>
      <c r="AG44" s="81">
        <f t="shared" si="5"/>
        <v>0</v>
      </c>
      <c r="AH44" t="str">
        <f t="shared" si="3"/>
        <v/>
      </c>
      <c r="BD44" s="38"/>
    </row>
    <row r="45" spans="1:56" x14ac:dyDescent="0.25">
      <c r="C45" t="str">
        <f t="shared" ref="C45:AF45" si="8">IF(C6="Н",C$1,"")</f>
        <v/>
      </c>
      <c r="D45" t="str">
        <f t="shared" si="8"/>
        <v/>
      </c>
      <c r="E45" t="str">
        <f t="shared" si="8"/>
        <v/>
      </c>
      <c r="F45" t="str">
        <f t="shared" si="8"/>
        <v/>
      </c>
      <c r="G45" t="str">
        <f t="shared" si="8"/>
        <v/>
      </c>
      <c r="H45" t="str">
        <f t="shared" si="8"/>
        <v/>
      </c>
      <c r="I45" t="str">
        <f t="shared" si="8"/>
        <v/>
      </c>
      <c r="J45" t="str">
        <f t="shared" si="8"/>
        <v/>
      </c>
      <c r="K45" t="str">
        <f t="shared" si="8"/>
        <v/>
      </c>
      <c r="L45" t="str">
        <f t="shared" si="8"/>
        <v/>
      </c>
      <c r="M45" t="str">
        <f t="shared" si="8"/>
        <v/>
      </c>
      <c r="N45" t="str">
        <f t="shared" si="8"/>
        <v/>
      </c>
      <c r="O45" t="str">
        <f t="shared" si="8"/>
        <v/>
      </c>
      <c r="P45" t="str">
        <f t="shared" si="8"/>
        <v/>
      </c>
      <c r="Q45" t="str">
        <f t="shared" si="8"/>
        <v/>
      </c>
      <c r="R45" t="str">
        <f t="shared" si="8"/>
        <v/>
      </c>
      <c r="S45" t="str">
        <f t="shared" si="8"/>
        <v/>
      </c>
      <c r="T45" t="str">
        <f t="shared" si="8"/>
        <v/>
      </c>
      <c r="U45" t="str">
        <f t="shared" si="8"/>
        <v/>
      </c>
      <c r="V45" t="str">
        <f t="shared" si="8"/>
        <v/>
      </c>
      <c r="W45" t="str">
        <f t="shared" si="8"/>
        <v/>
      </c>
      <c r="X45" t="str">
        <f t="shared" si="8"/>
        <v/>
      </c>
      <c r="Y45" t="str">
        <f t="shared" si="8"/>
        <v/>
      </c>
      <c r="Z45" t="str">
        <f t="shared" si="8"/>
        <v/>
      </c>
      <c r="AA45" t="str">
        <f t="shared" si="8"/>
        <v/>
      </c>
      <c r="AB45" t="str">
        <f t="shared" si="8"/>
        <v/>
      </c>
      <c r="AC45" t="str">
        <f t="shared" si="8"/>
        <v/>
      </c>
      <c r="AD45" t="str">
        <f t="shared" si="8"/>
        <v/>
      </c>
      <c r="AE45" t="str">
        <f t="shared" si="8"/>
        <v/>
      </c>
      <c r="AF45" t="str">
        <f t="shared" si="8"/>
        <v/>
      </c>
      <c r="AG45" s="81">
        <f>COUNTIF(C6:AF6,"Н")</f>
        <v>0</v>
      </c>
      <c r="AH45" t="str">
        <f t="shared" si="3"/>
        <v/>
      </c>
      <c r="BD45" s="38"/>
    </row>
    <row r="46" spans="1:56" x14ac:dyDescent="0.25">
      <c r="C46" t="str">
        <f t="shared" ref="C46:AF46" si="9">IF(C7="Н",C$1,"")</f>
        <v/>
      </c>
      <c r="D46" t="str">
        <f t="shared" si="9"/>
        <v/>
      </c>
      <c r="E46" t="str">
        <f t="shared" si="9"/>
        <v/>
      </c>
      <c r="F46" t="str">
        <f t="shared" si="9"/>
        <v/>
      </c>
      <c r="G46" t="str">
        <f t="shared" si="9"/>
        <v/>
      </c>
      <c r="H46" t="str">
        <f t="shared" si="9"/>
        <v/>
      </c>
      <c r="I46" t="str">
        <f t="shared" si="9"/>
        <v/>
      </c>
      <c r="J46" t="str">
        <f t="shared" si="9"/>
        <v/>
      </c>
      <c r="K46" t="str">
        <f t="shared" si="9"/>
        <v/>
      </c>
      <c r="L46" t="str">
        <f t="shared" si="9"/>
        <v/>
      </c>
      <c r="M46" t="str">
        <f t="shared" si="9"/>
        <v/>
      </c>
      <c r="N46" t="str">
        <f t="shared" si="9"/>
        <v/>
      </c>
      <c r="O46" t="str">
        <f t="shared" si="9"/>
        <v/>
      </c>
      <c r="P46" t="str">
        <f t="shared" si="9"/>
        <v/>
      </c>
      <c r="Q46" t="str">
        <f t="shared" si="9"/>
        <v/>
      </c>
      <c r="R46" t="str">
        <f t="shared" si="9"/>
        <v/>
      </c>
      <c r="S46" t="str">
        <f t="shared" si="9"/>
        <v/>
      </c>
      <c r="T46" t="str">
        <f t="shared" si="9"/>
        <v/>
      </c>
      <c r="U46" t="str">
        <f t="shared" si="9"/>
        <v/>
      </c>
      <c r="V46" t="str">
        <f t="shared" si="9"/>
        <v/>
      </c>
      <c r="W46" t="str">
        <f t="shared" si="9"/>
        <v/>
      </c>
      <c r="X46" t="str">
        <f t="shared" si="9"/>
        <v/>
      </c>
      <c r="Y46" t="str">
        <f t="shared" si="9"/>
        <v/>
      </c>
      <c r="Z46" t="str">
        <f t="shared" si="9"/>
        <v/>
      </c>
      <c r="AA46" t="str">
        <f t="shared" si="9"/>
        <v/>
      </c>
      <c r="AB46" t="str">
        <f t="shared" si="9"/>
        <v/>
      </c>
      <c r="AC46" t="str">
        <f t="shared" si="9"/>
        <v/>
      </c>
      <c r="AD46" t="str">
        <f t="shared" si="9"/>
        <v/>
      </c>
      <c r="AE46" t="str">
        <f t="shared" si="9"/>
        <v/>
      </c>
      <c r="AF46" t="str">
        <f t="shared" si="9"/>
        <v/>
      </c>
      <c r="AG46" s="81">
        <f t="shared" si="5"/>
        <v>0</v>
      </c>
      <c r="AH46" t="str">
        <f t="shared" si="3"/>
        <v/>
      </c>
      <c r="BD46" s="38"/>
    </row>
    <row r="47" spans="1:56" x14ac:dyDescent="0.25">
      <c r="C47" t="str">
        <f t="shared" ref="C47:AF47" si="10">IF(C8="Н",C$1,"")</f>
        <v/>
      </c>
      <c r="D47" t="str">
        <f t="shared" si="10"/>
        <v/>
      </c>
      <c r="E47" t="str">
        <f t="shared" si="10"/>
        <v/>
      </c>
      <c r="F47" t="str">
        <f t="shared" si="10"/>
        <v/>
      </c>
      <c r="G47" t="str">
        <f t="shared" si="10"/>
        <v/>
      </c>
      <c r="H47" t="str">
        <f t="shared" si="10"/>
        <v/>
      </c>
      <c r="I47" t="str">
        <f t="shared" si="10"/>
        <v/>
      </c>
      <c r="J47" t="str">
        <f t="shared" si="10"/>
        <v/>
      </c>
      <c r="K47" t="str">
        <f t="shared" si="10"/>
        <v/>
      </c>
      <c r="L47" t="str">
        <f t="shared" si="10"/>
        <v/>
      </c>
      <c r="M47" t="str">
        <f t="shared" si="10"/>
        <v/>
      </c>
      <c r="N47" t="str">
        <f t="shared" si="10"/>
        <v/>
      </c>
      <c r="O47" t="str">
        <f t="shared" si="10"/>
        <v/>
      </c>
      <c r="P47" t="str">
        <f t="shared" si="10"/>
        <v/>
      </c>
      <c r="Q47" t="str">
        <f t="shared" si="10"/>
        <v/>
      </c>
      <c r="R47" t="str">
        <f t="shared" si="10"/>
        <v/>
      </c>
      <c r="S47" t="str">
        <f t="shared" si="10"/>
        <v/>
      </c>
      <c r="T47" t="str">
        <f t="shared" si="10"/>
        <v/>
      </c>
      <c r="U47" t="str">
        <f t="shared" si="10"/>
        <v/>
      </c>
      <c r="V47" t="str">
        <f t="shared" si="10"/>
        <v/>
      </c>
      <c r="W47" t="str">
        <f t="shared" si="10"/>
        <v/>
      </c>
      <c r="X47" t="str">
        <f t="shared" si="10"/>
        <v/>
      </c>
      <c r="Y47" t="str">
        <f t="shared" si="10"/>
        <v/>
      </c>
      <c r="Z47" t="str">
        <f t="shared" si="10"/>
        <v/>
      </c>
      <c r="AA47" t="str">
        <f t="shared" si="10"/>
        <v/>
      </c>
      <c r="AB47" t="str">
        <f t="shared" si="10"/>
        <v/>
      </c>
      <c r="AC47" t="str">
        <f t="shared" si="10"/>
        <v/>
      </c>
      <c r="AD47" t="str">
        <f t="shared" si="10"/>
        <v/>
      </c>
      <c r="AE47" t="str">
        <f t="shared" si="10"/>
        <v/>
      </c>
      <c r="AF47" t="str">
        <f t="shared" si="10"/>
        <v/>
      </c>
      <c r="AG47" s="81">
        <f t="shared" si="5"/>
        <v>0</v>
      </c>
      <c r="AH47" t="str">
        <f t="shared" si="3"/>
        <v/>
      </c>
      <c r="BD47" s="38"/>
    </row>
    <row r="48" spans="1:56" x14ac:dyDescent="0.25">
      <c r="C48" t="str">
        <f t="shared" ref="C48:AF48" si="11">IF(C9="Н",C$1,"")</f>
        <v/>
      </c>
      <c r="D48" t="str">
        <f t="shared" si="11"/>
        <v/>
      </c>
      <c r="E48" t="str">
        <f t="shared" si="11"/>
        <v/>
      </c>
      <c r="F48" t="str">
        <f t="shared" si="11"/>
        <v/>
      </c>
      <c r="G48" t="str">
        <f t="shared" si="11"/>
        <v/>
      </c>
      <c r="H48" t="str">
        <f t="shared" si="11"/>
        <v/>
      </c>
      <c r="I48" t="str">
        <f t="shared" si="11"/>
        <v/>
      </c>
      <c r="J48" t="str">
        <f t="shared" si="11"/>
        <v/>
      </c>
      <c r="K48" t="str">
        <f t="shared" si="11"/>
        <v/>
      </c>
      <c r="L48" t="str">
        <f t="shared" si="11"/>
        <v/>
      </c>
      <c r="M48" t="str">
        <f t="shared" si="11"/>
        <v/>
      </c>
      <c r="N48" t="str">
        <f t="shared" si="11"/>
        <v/>
      </c>
      <c r="O48" t="str">
        <f t="shared" si="11"/>
        <v/>
      </c>
      <c r="P48" t="str">
        <f t="shared" si="11"/>
        <v/>
      </c>
      <c r="Q48" t="str">
        <f t="shared" si="11"/>
        <v/>
      </c>
      <c r="R48" t="str">
        <f t="shared" si="11"/>
        <v/>
      </c>
      <c r="S48" t="str">
        <f t="shared" si="11"/>
        <v/>
      </c>
      <c r="T48" t="str">
        <f t="shared" si="11"/>
        <v/>
      </c>
      <c r="U48" t="str">
        <f t="shared" si="11"/>
        <v/>
      </c>
      <c r="V48" t="str">
        <f t="shared" si="11"/>
        <v/>
      </c>
      <c r="W48" t="str">
        <f t="shared" si="11"/>
        <v/>
      </c>
      <c r="X48" t="str">
        <f t="shared" si="11"/>
        <v/>
      </c>
      <c r="Y48" t="str">
        <f t="shared" si="11"/>
        <v/>
      </c>
      <c r="Z48" t="str">
        <f t="shared" si="11"/>
        <v/>
      </c>
      <c r="AA48" t="str">
        <f t="shared" si="11"/>
        <v/>
      </c>
      <c r="AB48" t="str">
        <f t="shared" si="11"/>
        <v/>
      </c>
      <c r="AC48" t="str">
        <f t="shared" si="11"/>
        <v/>
      </c>
      <c r="AD48" t="str">
        <f t="shared" si="11"/>
        <v/>
      </c>
      <c r="AE48" t="str">
        <f t="shared" si="11"/>
        <v/>
      </c>
      <c r="AF48" t="str">
        <f t="shared" si="11"/>
        <v/>
      </c>
      <c r="AG48" s="81">
        <f t="shared" si="5"/>
        <v>0</v>
      </c>
      <c r="AH48" t="str">
        <f t="shared" si="3"/>
        <v/>
      </c>
      <c r="BD48" s="38"/>
    </row>
    <row r="49" spans="3:56" x14ac:dyDescent="0.25">
      <c r="C49" t="str">
        <f t="shared" ref="C49:AF49" si="12">IF(C10="Н",C$1,"")</f>
        <v/>
      </c>
      <c r="D49" t="str">
        <f t="shared" si="12"/>
        <v/>
      </c>
      <c r="E49" t="str">
        <f t="shared" si="12"/>
        <v/>
      </c>
      <c r="F49" t="str">
        <f t="shared" si="12"/>
        <v/>
      </c>
      <c r="G49" t="str">
        <f t="shared" si="12"/>
        <v/>
      </c>
      <c r="H49" t="str">
        <f t="shared" si="12"/>
        <v/>
      </c>
      <c r="I49" t="str">
        <f t="shared" si="12"/>
        <v/>
      </c>
      <c r="J49" t="str">
        <f t="shared" si="12"/>
        <v/>
      </c>
      <c r="K49" t="str">
        <f t="shared" si="12"/>
        <v/>
      </c>
      <c r="L49" t="str">
        <f t="shared" si="12"/>
        <v/>
      </c>
      <c r="M49" t="str">
        <f t="shared" si="12"/>
        <v/>
      </c>
      <c r="N49" t="str">
        <f t="shared" si="12"/>
        <v/>
      </c>
      <c r="O49" t="str">
        <f t="shared" si="12"/>
        <v/>
      </c>
      <c r="P49" t="str">
        <f t="shared" si="12"/>
        <v/>
      </c>
      <c r="Q49" t="str">
        <f t="shared" si="12"/>
        <v/>
      </c>
      <c r="R49" t="str">
        <f t="shared" si="12"/>
        <v/>
      </c>
      <c r="S49" t="str">
        <f t="shared" si="12"/>
        <v/>
      </c>
      <c r="T49" t="str">
        <f t="shared" si="12"/>
        <v/>
      </c>
      <c r="U49" t="str">
        <f t="shared" si="12"/>
        <v/>
      </c>
      <c r="V49" t="str">
        <f t="shared" si="12"/>
        <v/>
      </c>
      <c r="W49" t="str">
        <f t="shared" si="12"/>
        <v/>
      </c>
      <c r="X49" t="str">
        <f t="shared" si="12"/>
        <v/>
      </c>
      <c r="Y49" t="str">
        <f t="shared" si="12"/>
        <v/>
      </c>
      <c r="Z49" t="str">
        <f t="shared" si="12"/>
        <v/>
      </c>
      <c r="AA49" t="str">
        <f t="shared" si="12"/>
        <v/>
      </c>
      <c r="AB49" t="str">
        <f t="shared" si="12"/>
        <v/>
      </c>
      <c r="AC49" t="str">
        <f t="shared" si="12"/>
        <v/>
      </c>
      <c r="AD49" t="str">
        <f t="shared" si="12"/>
        <v/>
      </c>
      <c r="AE49" t="str">
        <f t="shared" si="12"/>
        <v/>
      </c>
      <c r="AF49" t="str">
        <f t="shared" si="12"/>
        <v/>
      </c>
      <c r="AG49" s="81">
        <f t="shared" si="5"/>
        <v>0</v>
      </c>
      <c r="AH49" t="str">
        <f t="shared" si="3"/>
        <v/>
      </c>
      <c r="BD49" s="38"/>
    </row>
    <row r="50" spans="3:56" x14ac:dyDescent="0.25">
      <c r="C50" t="str">
        <f t="shared" ref="C50:AF50" si="13">IF(C11="Н",C$1,"")</f>
        <v/>
      </c>
      <c r="D50" t="str">
        <f t="shared" si="13"/>
        <v/>
      </c>
      <c r="E50" t="str">
        <f t="shared" si="13"/>
        <v/>
      </c>
      <c r="F50" t="str">
        <f t="shared" si="13"/>
        <v/>
      </c>
      <c r="G50" t="str">
        <f t="shared" si="13"/>
        <v/>
      </c>
      <c r="H50" t="str">
        <f t="shared" si="13"/>
        <v/>
      </c>
      <c r="I50" t="str">
        <f t="shared" si="13"/>
        <v/>
      </c>
      <c r="J50" t="str">
        <f t="shared" si="13"/>
        <v/>
      </c>
      <c r="K50" t="str">
        <f t="shared" si="13"/>
        <v/>
      </c>
      <c r="L50" t="str">
        <f t="shared" si="13"/>
        <v/>
      </c>
      <c r="M50" t="str">
        <f t="shared" si="13"/>
        <v/>
      </c>
      <c r="N50" t="str">
        <f t="shared" si="13"/>
        <v/>
      </c>
      <c r="O50" t="str">
        <f t="shared" si="13"/>
        <v/>
      </c>
      <c r="P50" t="str">
        <f t="shared" si="13"/>
        <v/>
      </c>
      <c r="Q50" t="str">
        <f t="shared" si="13"/>
        <v/>
      </c>
      <c r="R50" t="str">
        <f t="shared" si="13"/>
        <v/>
      </c>
      <c r="S50" t="str">
        <f t="shared" si="13"/>
        <v/>
      </c>
      <c r="T50" t="str">
        <f t="shared" si="13"/>
        <v/>
      </c>
      <c r="U50" t="str">
        <f t="shared" si="13"/>
        <v/>
      </c>
      <c r="V50" t="str">
        <f t="shared" si="13"/>
        <v/>
      </c>
      <c r="W50" t="str">
        <f t="shared" si="13"/>
        <v/>
      </c>
      <c r="X50" t="str">
        <f t="shared" si="13"/>
        <v/>
      </c>
      <c r="Y50" t="str">
        <f t="shared" si="13"/>
        <v/>
      </c>
      <c r="Z50" t="str">
        <f t="shared" si="13"/>
        <v/>
      </c>
      <c r="AA50" t="str">
        <f t="shared" si="13"/>
        <v/>
      </c>
      <c r="AB50" t="str">
        <f t="shared" si="13"/>
        <v/>
      </c>
      <c r="AC50" t="str">
        <f t="shared" si="13"/>
        <v/>
      </c>
      <c r="AD50" t="str">
        <f t="shared" si="13"/>
        <v/>
      </c>
      <c r="AE50" t="str">
        <f t="shared" si="13"/>
        <v/>
      </c>
      <c r="AF50" t="str">
        <f t="shared" si="13"/>
        <v/>
      </c>
      <c r="AG50" s="81">
        <f t="shared" si="5"/>
        <v>0</v>
      </c>
      <c r="AH50" t="str">
        <f t="shared" si="3"/>
        <v/>
      </c>
      <c r="BD50" s="38"/>
    </row>
    <row r="51" spans="3:56" x14ac:dyDescent="0.25">
      <c r="C51" t="str">
        <f t="shared" ref="C51:AF51" si="14">IF(C12="Н",C$1,"")</f>
        <v/>
      </c>
      <c r="D51" t="str">
        <f t="shared" si="14"/>
        <v/>
      </c>
      <c r="E51" t="str">
        <f t="shared" si="14"/>
        <v/>
      </c>
      <c r="F51" t="str">
        <f t="shared" si="14"/>
        <v/>
      </c>
      <c r="G51" t="str">
        <f t="shared" si="14"/>
        <v/>
      </c>
      <c r="H51" t="str">
        <f t="shared" si="14"/>
        <v/>
      </c>
      <c r="I51" t="str">
        <f t="shared" si="14"/>
        <v/>
      </c>
      <c r="J51" t="str">
        <f t="shared" si="14"/>
        <v/>
      </c>
      <c r="K51" t="str">
        <f t="shared" si="14"/>
        <v/>
      </c>
      <c r="L51" t="str">
        <f t="shared" si="14"/>
        <v/>
      </c>
      <c r="M51" t="str">
        <f t="shared" si="14"/>
        <v/>
      </c>
      <c r="N51" t="str">
        <f t="shared" si="14"/>
        <v/>
      </c>
      <c r="O51" t="str">
        <f t="shared" si="14"/>
        <v/>
      </c>
      <c r="P51" t="str">
        <f t="shared" si="14"/>
        <v/>
      </c>
      <c r="Q51" t="str">
        <f t="shared" si="14"/>
        <v/>
      </c>
      <c r="R51" t="str">
        <f t="shared" si="14"/>
        <v/>
      </c>
      <c r="S51" t="str">
        <f t="shared" si="14"/>
        <v/>
      </c>
      <c r="T51" t="str">
        <f t="shared" si="14"/>
        <v/>
      </c>
      <c r="U51" t="str">
        <f t="shared" si="14"/>
        <v/>
      </c>
      <c r="V51" t="str">
        <f t="shared" si="14"/>
        <v/>
      </c>
      <c r="W51" t="str">
        <f t="shared" si="14"/>
        <v/>
      </c>
      <c r="X51" t="str">
        <f t="shared" si="14"/>
        <v/>
      </c>
      <c r="Y51" t="str">
        <f t="shared" si="14"/>
        <v/>
      </c>
      <c r="Z51" t="str">
        <f t="shared" si="14"/>
        <v/>
      </c>
      <c r="AA51" t="str">
        <f t="shared" si="14"/>
        <v/>
      </c>
      <c r="AB51" t="str">
        <f t="shared" si="14"/>
        <v/>
      </c>
      <c r="AC51" t="str">
        <f t="shared" si="14"/>
        <v/>
      </c>
      <c r="AD51" t="str">
        <f t="shared" si="14"/>
        <v/>
      </c>
      <c r="AE51" t="str">
        <f t="shared" si="14"/>
        <v/>
      </c>
      <c r="AF51" t="str">
        <f t="shared" si="14"/>
        <v/>
      </c>
      <c r="AG51" s="81">
        <f t="shared" si="5"/>
        <v>0</v>
      </c>
      <c r="AH51" t="str">
        <f t="shared" si="3"/>
        <v/>
      </c>
      <c r="BD51" s="38"/>
    </row>
    <row r="52" spans="3:56" x14ac:dyDescent="0.25">
      <c r="C52" t="str">
        <f t="shared" ref="C52:AF52" si="15">IF(C13="Н",C$1,"")</f>
        <v/>
      </c>
      <c r="D52" t="str">
        <f t="shared" si="15"/>
        <v/>
      </c>
      <c r="E52" t="str">
        <f t="shared" si="15"/>
        <v/>
      </c>
      <c r="F52" t="str">
        <f t="shared" si="15"/>
        <v/>
      </c>
      <c r="G52" t="str">
        <f t="shared" si="15"/>
        <v/>
      </c>
      <c r="H52" t="str">
        <f t="shared" si="15"/>
        <v/>
      </c>
      <c r="I52" t="str">
        <f t="shared" si="15"/>
        <v/>
      </c>
      <c r="J52" t="str">
        <f t="shared" si="15"/>
        <v/>
      </c>
      <c r="K52" t="str">
        <f t="shared" si="15"/>
        <v/>
      </c>
      <c r="L52" t="str">
        <f t="shared" si="15"/>
        <v/>
      </c>
      <c r="M52" t="str">
        <f t="shared" si="15"/>
        <v/>
      </c>
      <c r="N52" t="str">
        <f t="shared" si="15"/>
        <v/>
      </c>
      <c r="O52" t="str">
        <f t="shared" si="15"/>
        <v/>
      </c>
      <c r="P52" t="str">
        <f t="shared" si="15"/>
        <v/>
      </c>
      <c r="Q52" t="str">
        <f t="shared" si="15"/>
        <v/>
      </c>
      <c r="R52" t="str">
        <f t="shared" si="15"/>
        <v/>
      </c>
      <c r="S52" t="str">
        <f t="shared" si="15"/>
        <v/>
      </c>
      <c r="T52" t="str">
        <f t="shared" si="15"/>
        <v/>
      </c>
      <c r="U52" t="str">
        <f t="shared" si="15"/>
        <v/>
      </c>
      <c r="V52" t="str">
        <f t="shared" si="15"/>
        <v/>
      </c>
      <c r="W52" t="str">
        <f t="shared" si="15"/>
        <v/>
      </c>
      <c r="X52" t="str">
        <f t="shared" si="15"/>
        <v/>
      </c>
      <c r="Y52" t="str">
        <f t="shared" si="15"/>
        <v/>
      </c>
      <c r="Z52" t="str">
        <f t="shared" si="15"/>
        <v/>
      </c>
      <c r="AA52" t="str">
        <f t="shared" si="15"/>
        <v/>
      </c>
      <c r="AB52" t="str">
        <f t="shared" si="15"/>
        <v/>
      </c>
      <c r="AC52" t="str">
        <f t="shared" si="15"/>
        <v/>
      </c>
      <c r="AD52" t="str">
        <f t="shared" si="15"/>
        <v/>
      </c>
      <c r="AE52" t="str">
        <f t="shared" si="15"/>
        <v/>
      </c>
      <c r="AF52" t="str">
        <f t="shared" si="15"/>
        <v/>
      </c>
      <c r="AG52" s="81">
        <f t="shared" si="5"/>
        <v>0</v>
      </c>
      <c r="AH52" t="str">
        <f t="shared" si="3"/>
        <v/>
      </c>
      <c r="BD52" s="38"/>
    </row>
    <row r="53" spans="3:56" x14ac:dyDescent="0.25">
      <c r="C53" t="str">
        <f t="shared" ref="C53:AF53" si="16">IF(C14="Н",C$1,"")</f>
        <v/>
      </c>
      <c r="D53" t="str">
        <f t="shared" si="16"/>
        <v/>
      </c>
      <c r="E53" t="str">
        <f t="shared" si="16"/>
        <v/>
      </c>
      <c r="F53" t="str">
        <f t="shared" si="16"/>
        <v/>
      </c>
      <c r="G53" t="str">
        <f t="shared" si="16"/>
        <v/>
      </c>
      <c r="H53" t="str">
        <f t="shared" si="16"/>
        <v/>
      </c>
      <c r="I53" t="str">
        <f t="shared" si="16"/>
        <v/>
      </c>
      <c r="J53" t="str">
        <f t="shared" si="16"/>
        <v/>
      </c>
      <c r="K53" t="str">
        <f t="shared" si="16"/>
        <v/>
      </c>
      <c r="L53" t="str">
        <f t="shared" si="16"/>
        <v/>
      </c>
      <c r="M53" t="str">
        <f t="shared" si="16"/>
        <v/>
      </c>
      <c r="N53" t="str">
        <f t="shared" si="16"/>
        <v/>
      </c>
      <c r="O53" t="str">
        <f t="shared" si="16"/>
        <v/>
      </c>
      <c r="P53" t="str">
        <f t="shared" si="16"/>
        <v/>
      </c>
      <c r="Q53" t="str">
        <f t="shared" si="16"/>
        <v/>
      </c>
      <c r="R53" t="str">
        <f t="shared" si="16"/>
        <v/>
      </c>
      <c r="S53" t="str">
        <f t="shared" si="16"/>
        <v/>
      </c>
      <c r="T53" t="str">
        <f t="shared" si="16"/>
        <v/>
      </c>
      <c r="U53" t="str">
        <f t="shared" si="16"/>
        <v/>
      </c>
      <c r="V53" t="str">
        <f t="shared" si="16"/>
        <v/>
      </c>
      <c r="W53" t="str">
        <f t="shared" si="16"/>
        <v/>
      </c>
      <c r="X53" t="str">
        <f t="shared" si="16"/>
        <v/>
      </c>
      <c r="Y53" t="str">
        <f t="shared" si="16"/>
        <v/>
      </c>
      <c r="Z53" t="str">
        <f t="shared" si="16"/>
        <v/>
      </c>
      <c r="AA53" t="str">
        <f t="shared" si="16"/>
        <v/>
      </c>
      <c r="AB53" t="str">
        <f t="shared" si="16"/>
        <v/>
      </c>
      <c r="AC53" t="str">
        <f t="shared" si="16"/>
        <v/>
      </c>
      <c r="AD53" t="str">
        <f t="shared" si="16"/>
        <v/>
      </c>
      <c r="AE53" t="str">
        <f t="shared" si="16"/>
        <v/>
      </c>
      <c r="AF53" t="str">
        <f t="shared" si="16"/>
        <v/>
      </c>
      <c r="AG53" s="81">
        <f t="shared" si="5"/>
        <v>0</v>
      </c>
      <c r="AH53" t="str">
        <f t="shared" si="3"/>
        <v/>
      </c>
      <c r="BD53" s="38"/>
    </row>
    <row r="54" spans="3:56" x14ac:dyDescent="0.25">
      <c r="C54" t="str">
        <f t="shared" ref="C54:AF54" si="17">IF(C15="Н",C$1,"")</f>
        <v/>
      </c>
      <c r="D54" t="str">
        <f t="shared" si="17"/>
        <v/>
      </c>
      <c r="E54" t="str">
        <f t="shared" si="17"/>
        <v/>
      </c>
      <c r="F54" t="str">
        <f t="shared" si="17"/>
        <v/>
      </c>
      <c r="G54" t="str">
        <f t="shared" si="17"/>
        <v/>
      </c>
      <c r="H54" t="str">
        <f t="shared" si="17"/>
        <v/>
      </c>
      <c r="I54" t="str">
        <f t="shared" si="17"/>
        <v/>
      </c>
      <c r="J54" t="str">
        <f t="shared" si="17"/>
        <v/>
      </c>
      <c r="K54" t="str">
        <f t="shared" si="17"/>
        <v/>
      </c>
      <c r="L54" t="str">
        <f t="shared" si="17"/>
        <v/>
      </c>
      <c r="M54" t="str">
        <f t="shared" si="17"/>
        <v/>
      </c>
      <c r="N54" t="str">
        <f t="shared" si="17"/>
        <v/>
      </c>
      <c r="O54" t="str">
        <f t="shared" si="17"/>
        <v/>
      </c>
      <c r="P54" t="str">
        <f t="shared" si="17"/>
        <v/>
      </c>
      <c r="Q54" t="str">
        <f t="shared" si="17"/>
        <v/>
      </c>
      <c r="R54" t="str">
        <f t="shared" si="17"/>
        <v/>
      </c>
      <c r="S54" t="str">
        <f t="shared" si="17"/>
        <v/>
      </c>
      <c r="T54" t="str">
        <f t="shared" si="17"/>
        <v/>
      </c>
      <c r="U54" t="str">
        <f t="shared" si="17"/>
        <v/>
      </c>
      <c r="V54" t="str">
        <f t="shared" si="17"/>
        <v/>
      </c>
      <c r="W54" t="str">
        <f t="shared" si="17"/>
        <v/>
      </c>
      <c r="X54" t="str">
        <f t="shared" si="17"/>
        <v/>
      </c>
      <c r="Y54" t="str">
        <f t="shared" si="17"/>
        <v/>
      </c>
      <c r="Z54" t="str">
        <f t="shared" si="17"/>
        <v/>
      </c>
      <c r="AA54" t="str">
        <f t="shared" si="17"/>
        <v/>
      </c>
      <c r="AB54" t="str">
        <f t="shared" si="17"/>
        <v/>
      </c>
      <c r="AC54" t="str">
        <f t="shared" si="17"/>
        <v/>
      </c>
      <c r="AD54" t="str">
        <f t="shared" si="17"/>
        <v/>
      </c>
      <c r="AE54" t="str">
        <f t="shared" si="17"/>
        <v/>
      </c>
      <c r="AF54" t="str">
        <f t="shared" si="17"/>
        <v/>
      </c>
      <c r="AG54" s="81">
        <f t="shared" si="5"/>
        <v>0</v>
      </c>
      <c r="AH54" t="str">
        <f t="shared" si="3"/>
        <v/>
      </c>
      <c r="BD54" s="38"/>
    </row>
    <row r="55" spans="3:56" x14ac:dyDescent="0.25">
      <c r="C55" t="str">
        <f t="shared" ref="C55:AF55" si="18">IF(C16="Н",C$1,"")</f>
        <v/>
      </c>
      <c r="D55" t="str">
        <f t="shared" si="18"/>
        <v/>
      </c>
      <c r="E55" t="str">
        <f t="shared" si="18"/>
        <v/>
      </c>
      <c r="F55" t="str">
        <f t="shared" si="18"/>
        <v/>
      </c>
      <c r="G55" t="str">
        <f t="shared" si="18"/>
        <v/>
      </c>
      <c r="H55" t="str">
        <f t="shared" si="18"/>
        <v/>
      </c>
      <c r="I55" t="str">
        <f t="shared" si="18"/>
        <v/>
      </c>
      <c r="J55" t="str">
        <f t="shared" si="18"/>
        <v/>
      </c>
      <c r="K55" t="str">
        <f t="shared" si="18"/>
        <v/>
      </c>
      <c r="L55" t="str">
        <f t="shared" si="18"/>
        <v/>
      </c>
      <c r="M55" t="str">
        <f t="shared" si="18"/>
        <v/>
      </c>
      <c r="N55" t="str">
        <f t="shared" si="18"/>
        <v/>
      </c>
      <c r="O55" t="str">
        <f t="shared" si="18"/>
        <v/>
      </c>
      <c r="P55" t="str">
        <f t="shared" si="18"/>
        <v/>
      </c>
      <c r="Q55" t="str">
        <f t="shared" si="18"/>
        <v/>
      </c>
      <c r="R55" t="str">
        <f t="shared" si="18"/>
        <v/>
      </c>
      <c r="S55" t="str">
        <f t="shared" si="18"/>
        <v/>
      </c>
      <c r="T55" t="str">
        <f t="shared" si="18"/>
        <v/>
      </c>
      <c r="U55" t="str">
        <f t="shared" si="18"/>
        <v/>
      </c>
      <c r="V55" t="str">
        <f t="shared" si="18"/>
        <v/>
      </c>
      <c r="W55" t="str">
        <f t="shared" si="18"/>
        <v/>
      </c>
      <c r="X55" t="str">
        <f t="shared" si="18"/>
        <v/>
      </c>
      <c r="Y55" t="str">
        <f t="shared" si="18"/>
        <v/>
      </c>
      <c r="Z55" t="str">
        <f t="shared" si="18"/>
        <v/>
      </c>
      <c r="AA55" t="str">
        <f t="shared" si="18"/>
        <v/>
      </c>
      <c r="AB55" t="str">
        <f t="shared" si="18"/>
        <v/>
      </c>
      <c r="AC55" t="str">
        <f t="shared" si="18"/>
        <v/>
      </c>
      <c r="AD55" t="str">
        <f t="shared" si="18"/>
        <v/>
      </c>
      <c r="AE55" t="str">
        <f t="shared" si="18"/>
        <v/>
      </c>
      <c r="AF55" t="str">
        <f t="shared" si="18"/>
        <v/>
      </c>
      <c r="AG55" s="81">
        <f t="shared" si="5"/>
        <v>0</v>
      </c>
      <c r="AH55" t="str">
        <f t="shared" si="3"/>
        <v/>
      </c>
      <c r="BD55" s="38"/>
    </row>
    <row r="56" spans="3:56" x14ac:dyDescent="0.25">
      <c r="C56" t="str">
        <f t="shared" ref="C56:AF56" si="19">IF(C17="Н",C$1,"")</f>
        <v/>
      </c>
      <c r="D56" t="str">
        <f t="shared" si="19"/>
        <v/>
      </c>
      <c r="E56" t="str">
        <f t="shared" si="19"/>
        <v/>
      </c>
      <c r="F56" t="str">
        <f t="shared" si="19"/>
        <v/>
      </c>
      <c r="G56" t="str">
        <f t="shared" si="19"/>
        <v/>
      </c>
      <c r="H56" t="str">
        <f t="shared" si="19"/>
        <v/>
      </c>
      <c r="I56" t="str">
        <f t="shared" si="19"/>
        <v/>
      </c>
      <c r="J56" t="str">
        <f t="shared" si="19"/>
        <v/>
      </c>
      <c r="K56" t="str">
        <f t="shared" si="19"/>
        <v/>
      </c>
      <c r="L56" t="str">
        <f t="shared" si="19"/>
        <v/>
      </c>
      <c r="M56" t="str">
        <f t="shared" si="19"/>
        <v/>
      </c>
      <c r="N56" t="str">
        <f t="shared" si="19"/>
        <v/>
      </c>
      <c r="O56" t="str">
        <f t="shared" si="19"/>
        <v/>
      </c>
      <c r="P56" t="str">
        <f t="shared" si="19"/>
        <v/>
      </c>
      <c r="Q56" t="str">
        <f t="shared" si="19"/>
        <v/>
      </c>
      <c r="R56" t="str">
        <f t="shared" si="19"/>
        <v/>
      </c>
      <c r="S56" t="str">
        <f t="shared" si="19"/>
        <v/>
      </c>
      <c r="T56" t="str">
        <f t="shared" si="19"/>
        <v/>
      </c>
      <c r="U56" t="str">
        <f t="shared" si="19"/>
        <v/>
      </c>
      <c r="V56" t="str">
        <f t="shared" si="19"/>
        <v/>
      </c>
      <c r="W56" t="str">
        <f t="shared" si="19"/>
        <v/>
      </c>
      <c r="X56" t="str">
        <f t="shared" si="19"/>
        <v/>
      </c>
      <c r="Y56" t="str">
        <f t="shared" si="19"/>
        <v/>
      </c>
      <c r="Z56" t="str">
        <f t="shared" si="19"/>
        <v/>
      </c>
      <c r="AA56" t="str">
        <f t="shared" si="19"/>
        <v/>
      </c>
      <c r="AB56" t="str">
        <f t="shared" si="19"/>
        <v/>
      </c>
      <c r="AC56" t="str">
        <f t="shared" si="19"/>
        <v/>
      </c>
      <c r="AD56" t="str">
        <f t="shared" si="19"/>
        <v/>
      </c>
      <c r="AE56" t="str">
        <f t="shared" si="19"/>
        <v/>
      </c>
      <c r="AF56" t="str">
        <f t="shared" si="19"/>
        <v/>
      </c>
      <c r="AG56" s="81">
        <f t="shared" si="5"/>
        <v>0</v>
      </c>
      <c r="AH56" t="str">
        <f t="shared" si="3"/>
        <v/>
      </c>
      <c r="BD56" s="38"/>
    </row>
    <row r="57" spans="3:56" x14ac:dyDescent="0.25">
      <c r="C57" t="str">
        <f t="shared" ref="C57:AF57" si="20">IF(C18="Н",C$1,"")</f>
        <v/>
      </c>
      <c r="D57" t="str">
        <f t="shared" si="20"/>
        <v/>
      </c>
      <c r="E57" t="str">
        <f t="shared" si="20"/>
        <v/>
      </c>
      <c r="F57" t="str">
        <f t="shared" si="20"/>
        <v/>
      </c>
      <c r="G57" t="str">
        <f t="shared" si="20"/>
        <v/>
      </c>
      <c r="H57" t="str">
        <f t="shared" si="20"/>
        <v/>
      </c>
      <c r="I57" t="str">
        <f t="shared" si="20"/>
        <v/>
      </c>
      <c r="J57" t="str">
        <f t="shared" si="20"/>
        <v/>
      </c>
      <c r="K57" t="str">
        <f t="shared" si="20"/>
        <v/>
      </c>
      <c r="L57" t="str">
        <f t="shared" si="20"/>
        <v/>
      </c>
      <c r="M57" t="str">
        <f t="shared" si="20"/>
        <v/>
      </c>
      <c r="N57" t="str">
        <f t="shared" si="20"/>
        <v/>
      </c>
      <c r="O57" t="str">
        <f t="shared" si="20"/>
        <v/>
      </c>
      <c r="P57" t="str">
        <f t="shared" si="20"/>
        <v/>
      </c>
      <c r="Q57" t="str">
        <f t="shared" si="20"/>
        <v/>
      </c>
      <c r="R57" t="str">
        <f t="shared" si="20"/>
        <v/>
      </c>
      <c r="S57" t="str">
        <f t="shared" si="20"/>
        <v/>
      </c>
      <c r="T57" t="str">
        <f t="shared" si="20"/>
        <v/>
      </c>
      <c r="U57" t="str">
        <f t="shared" si="20"/>
        <v/>
      </c>
      <c r="V57" t="str">
        <f t="shared" si="20"/>
        <v/>
      </c>
      <c r="W57" t="str">
        <f t="shared" si="20"/>
        <v/>
      </c>
      <c r="X57" t="str">
        <f t="shared" si="20"/>
        <v/>
      </c>
      <c r="Y57" t="str">
        <f t="shared" si="20"/>
        <v/>
      </c>
      <c r="Z57" t="str">
        <f t="shared" si="20"/>
        <v/>
      </c>
      <c r="AA57" t="str">
        <f t="shared" si="20"/>
        <v/>
      </c>
      <c r="AB57" t="str">
        <f t="shared" si="20"/>
        <v/>
      </c>
      <c r="AC57" t="str">
        <f t="shared" si="20"/>
        <v/>
      </c>
      <c r="AD57" t="str">
        <f t="shared" si="20"/>
        <v/>
      </c>
      <c r="AE57" t="str">
        <f t="shared" si="20"/>
        <v/>
      </c>
      <c r="AF57" t="str">
        <f t="shared" si="20"/>
        <v/>
      </c>
      <c r="AG57" s="81">
        <f t="shared" si="5"/>
        <v>0</v>
      </c>
      <c r="AH57" t="str">
        <f t="shared" si="3"/>
        <v/>
      </c>
      <c r="BD57" s="38"/>
    </row>
    <row r="58" spans="3:56" x14ac:dyDescent="0.25">
      <c r="C58" t="str">
        <f t="shared" ref="C58:AF58" si="21">IF(C19="Н",C$1,"")</f>
        <v/>
      </c>
      <c r="D58" t="str">
        <f t="shared" si="21"/>
        <v/>
      </c>
      <c r="E58" t="str">
        <f t="shared" si="21"/>
        <v/>
      </c>
      <c r="F58" t="str">
        <f t="shared" si="21"/>
        <v/>
      </c>
      <c r="G58" t="str">
        <f t="shared" si="21"/>
        <v/>
      </c>
      <c r="H58" t="str">
        <f t="shared" si="21"/>
        <v/>
      </c>
      <c r="I58" t="str">
        <f t="shared" si="21"/>
        <v/>
      </c>
      <c r="J58" t="str">
        <f t="shared" si="21"/>
        <v/>
      </c>
      <c r="K58" t="str">
        <f t="shared" si="21"/>
        <v/>
      </c>
      <c r="L58" t="str">
        <f t="shared" si="21"/>
        <v/>
      </c>
      <c r="M58" t="str">
        <f t="shared" si="21"/>
        <v/>
      </c>
      <c r="N58" t="str">
        <f t="shared" si="21"/>
        <v/>
      </c>
      <c r="O58" t="str">
        <f t="shared" si="21"/>
        <v/>
      </c>
      <c r="P58" t="str">
        <f t="shared" si="21"/>
        <v/>
      </c>
      <c r="Q58" t="str">
        <f t="shared" si="21"/>
        <v/>
      </c>
      <c r="R58" t="str">
        <f t="shared" si="21"/>
        <v/>
      </c>
      <c r="S58" t="str">
        <f t="shared" si="21"/>
        <v/>
      </c>
      <c r="T58" t="str">
        <f t="shared" si="21"/>
        <v/>
      </c>
      <c r="U58" t="str">
        <f t="shared" si="21"/>
        <v/>
      </c>
      <c r="V58" t="str">
        <f t="shared" si="21"/>
        <v/>
      </c>
      <c r="W58" t="str">
        <f t="shared" si="21"/>
        <v/>
      </c>
      <c r="X58" t="str">
        <f t="shared" si="21"/>
        <v/>
      </c>
      <c r="Y58" t="str">
        <f t="shared" si="21"/>
        <v/>
      </c>
      <c r="Z58" t="str">
        <f t="shared" si="21"/>
        <v/>
      </c>
      <c r="AA58" t="str">
        <f t="shared" si="21"/>
        <v/>
      </c>
      <c r="AB58" t="str">
        <f t="shared" si="21"/>
        <v/>
      </c>
      <c r="AC58" t="str">
        <f t="shared" si="21"/>
        <v/>
      </c>
      <c r="AD58" t="str">
        <f t="shared" si="21"/>
        <v/>
      </c>
      <c r="AE58" t="str">
        <f t="shared" si="21"/>
        <v/>
      </c>
      <c r="AF58" t="str">
        <f t="shared" si="21"/>
        <v/>
      </c>
      <c r="AG58" s="81">
        <f t="shared" si="5"/>
        <v>0</v>
      </c>
      <c r="AH58" t="str">
        <f>IF(AG58=0,""," "&amp;A19&amp;" ("&amp;AG58&amp;" "&amp;TRIM(CONCATENATE(" ",C58,"  ",D58," ",E58," ",F58," ",G58," ",H58," ",I58," ",J58," ",K58," ",L58," ",M58," ",N58," ",O58," ",P58," ",Q58," ",R58," ",S58," ",T58," ",U58," ",V58," ",W58," ",X58,Y58," ",Z58," ",AA58," ",AB58," ",AC58," ",AE58," ",AF58," ",AD58," "," "))&amp;" )")</f>
        <v/>
      </c>
      <c r="BD58" s="38"/>
    </row>
    <row r="59" spans="3:56" x14ac:dyDescent="0.25">
      <c r="C59" t="str">
        <f t="shared" ref="C59:AF59" si="22">IF(C20="Н",C$1,"")</f>
        <v/>
      </c>
      <c r="D59" t="str">
        <f t="shared" si="22"/>
        <v/>
      </c>
      <c r="E59" t="str">
        <f t="shared" si="22"/>
        <v/>
      </c>
      <c r="F59" t="str">
        <f t="shared" si="22"/>
        <v/>
      </c>
      <c r="G59" t="str">
        <f t="shared" si="22"/>
        <v/>
      </c>
      <c r="H59" t="str">
        <f t="shared" si="22"/>
        <v/>
      </c>
      <c r="I59" t="str">
        <f t="shared" si="22"/>
        <v/>
      </c>
      <c r="J59" t="str">
        <f t="shared" si="22"/>
        <v/>
      </c>
      <c r="K59" t="str">
        <f t="shared" si="22"/>
        <v/>
      </c>
      <c r="L59" t="str">
        <f t="shared" si="22"/>
        <v/>
      </c>
      <c r="M59" t="str">
        <f t="shared" si="22"/>
        <v/>
      </c>
      <c r="N59" t="str">
        <f t="shared" si="22"/>
        <v/>
      </c>
      <c r="O59" t="str">
        <f t="shared" si="22"/>
        <v/>
      </c>
      <c r="P59" t="str">
        <f t="shared" si="22"/>
        <v/>
      </c>
      <c r="Q59" t="str">
        <f t="shared" si="22"/>
        <v/>
      </c>
      <c r="R59" t="str">
        <f t="shared" si="22"/>
        <v/>
      </c>
      <c r="S59" t="str">
        <f t="shared" si="22"/>
        <v/>
      </c>
      <c r="T59" t="str">
        <f t="shared" si="22"/>
        <v/>
      </c>
      <c r="U59" t="str">
        <f t="shared" si="22"/>
        <v/>
      </c>
      <c r="V59" t="str">
        <f t="shared" si="22"/>
        <v/>
      </c>
      <c r="W59" t="str">
        <f t="shared" si="22"/>
        <v/>
      </c>
      <c r="X59" t="str">
        <f t="shared" si="22"/>
        <v/>
      </c>
      <c r="Y59" t="str">
        <f t="shared" si="22"/>
        <v/>
      </c>
      <c r="Z59" t="str">
        <f t="shared" si="22"/>
        <v/>
      </c>
      <c r="AA59" t="str">
        <f t="shared" si="22"/>
        <v/>
      </c>
      <c r="AB59" t="str">
        <f t="shared" si="22"/>
        <v/>
      </c>
      <c r="AC59" t="str">
        <f t="shared" si="22"/>
        <v/>
      </c>
      <c r="AD59" t="str">
        <f t="shared" si="22"/>
        <v/>
      </c>
      <c r="AE59" t="str">
        <f t="shared" si="22"/>
        <v/>
      </c>
      <c r="AF59" t="str">
        <f t="shared" si="22"/>
        <v/>
      </c>
      <c r="AG59" s="81">
        <f t="shared" si="5"/>
        <v>0</v>
      </c>
      <c r="AH59" t="str">
        <f t="shared" ref="AH59:AH76" si="23">IF(AG59=0,""," "&amp;A20&amp;" ("&amp;AG59&amp;" "&amp;TRIM(CONCATENATE(" ",C59,"  ",D59," ",E59," ",F59," ",G59," ",H59," ",I59," ",J59," ",K59," ",L59," ",M59," ",N59," ",O59," ",P59," ",Q59," ",R59," ",S59," ",T59," ",U59," ",V59," ",W59," ",X59,Y59," ",Z59," ",AA59," ",AB59," ",AC59," ",AE59," ",AF59," ",AD59," "," "))&amp;" )")</f>
        <v/>
      </c>
      <c r="BD59" s="38"/>
    </row>
    <row r="60" spans="3:56" x14ac:dyDescent="0.25">
      <c r="C60" t="str">
        <f t="shared" ref="C60:AF60" si="24">IF(C21="Н",C$1,"")</f>
        <v/>
      </c>
      <c r="D60" t="str">
        <f t="shared" si="24"/>
        <v/>
      </c>
      <c r="E60" t="str">
        <f t="shared" si="24"/>
        <v/>
      </c>
      <c r="F60" t="str">
        <f t="shared" si="24"/>
        <v/>
      </c>
      <c r="G60" t="str">
        <f t="shared" si="24"/>
        <v/>
      </c>
      <c r="H60" t="str">
        <f t="shared" si="24"/>
        <v/>
      </c>
      <c r="I60" t="str">
        <f t="shared" si="24"/>
        <v/>
      </c>
      <c r="J60" t="str">
        <f t="shared" si="24"/>
        <v/>
      </c>
      <c r="K60" t="str">
        <f t="shared" si="24"/>
        <v/>
      </c>
      <c r="L60" t="str">
        <f t="shared" si="24"/>
        <v/>
      </c>
      <c r="M60" t="str">
        <f t="shared" si="24"/>
        <v/>
      </c>
      <c r="N60" t="str">
        <f t="shared" si="24"/>
        <v/>
      </c>
      <c r="O60" t="str">
        <f t="shared" si="24"/>
        <v/>
      </c>
      <c r="P60" t="str">
        <f t="shared" si="24"/>
        <v/>
      </c>
      <c r="Q60" t="str">
        <f t="shared" si="24"/>
        <v/>
      </c>
      <c r="R60" t="str">
        <f t="shared" si="24"/>
        <v/>
      </c>
      <c r="S60" t="str">
        <f t="shared" si="24"/>
        <v/>
      </c>
      <c r="T60" t="str">
        <f t="shared" si="24"/>
        <v/>
      </c>
      <c r="U60" t="str">
        <f t="shared" si="24"/>
        <v/>
      </c>
      <c r="V60" t="str">
        <f t="shared" si="24"/>
        <v/>
      </c>
      <c r="W60" t="str">
        <f t="shared" si="24"/>
        <v/>
      </c>
      <c r="X60" t="str">
        <f t="shared" si="24"/>
        <v/>
      </c>
      <c r="Y60" t="str">
        <f t="shared" si="24"/>
        <v/>
      </c>
      <c r="Z60" t="str">
        <f t="shared" si="24"/>
        <v/>
      </c>
      <c r="AA60" t="str">
        <f t="shared" si="24"/>
        <v/>
      </c>
      <c r="AB60" t="str">
        <f t="shared" si="24"/>
        <v/>
      </c>
      <c r="AC60" t="str">
        <f t="shared" si="24"/>
        <v/>
      </c>
      <c r="AD60" t="str">
        <f t="shared" si="24"/>
        <v/>
      </c>
      <c r="AE60" t="str">
        <f t="shared" si="24"/>
        <v/>
      </c>
      <c r="AF60" t="str">
        <f t="shared" si="24"/>
        <v/>
      </c>
      <c r="AG60" s="81">
        <f t="shared" si="5"/>
        <v>0</v>
      </c>
      <c r="AH60" t="str">
        <f t="shared" si="23"/>
        <v/>
      </c>
      <c r="BD60" s="38"/>
    </row>
    <row r="61" spans="3:56" x14ac:dyDescent="0.25">
      <c r="C61" t="str">
        <f t="shared" ref="C61:AF61" si="25">IF(C22="Н",C$1,"")</f>
        <v/>
      </c>
      <c r="D61" t="str">
        <f t="shared" si="25"/>
        <v/>
      </c>
      <c r="E61" t="str">
        <f t="shared" si="25"/>
        <v/>
      </c>
      <c r="F61" t="str">
        <f t="shared" si="25"/>
        <v/>
      </c>
      <c r="G61" t="str">
        <f t="shared" si="25"/>
        <v/>
      </c>
      <c r="H61" t="str">
        <f t="shared" si="25"/>
        <v/>
      </c>
      <c r="I61" t="str">
        <f t="shared" si="25"/>
        <v/>
      </c>
      <c r="J61" t="str">
        <f t="shared" si="25"/>
        <v/>
      </c>
      <c r="K61" t="str">
        <f t="shared" si="25"/>
        <v/>
      </c>
      <c r="L61" t="str">
        <f t="shared" si="25"/>
        <v/>
      </c>
      <c r="M61" t="str">
        <f t="shared" si="25"/>
        <v/>
      </c>
      <c r="N61" t="str">
        <f t="shared" si="25"/>
        <v/>
      </c>
      <c r="O61" t="str">
        <f t="shared" si="25"/>
        <v/>
      </c>
      <c r="P61" t="str">
        <f t="shared" si="25"/>
        <v/>
      </c>
      <c r="Q61" t="str">
        <f t="shared" si="25"/>
        <v/>
      </c>
      <c r="R61" t="str">
        <f t="shared" si="25"/>
        <v/>
      </c>
      <c r="S61" t="str">
        <f t="shared" si="25"/>
        <v/>
      </c>
      <c r="T61" t="str">
        <f t="shared" si="25"/>
        <v/>
      </c>
      <c r="U61" t="str">
        <f t="shared" si="25"/>
        <v/>
      </c>
      <c r="V61" t="str">
        <f t="shared" si="25"/>
        <v/>
      </c>
      <c r="W61" t="str">
        <f t="shared" si="25"/>
        <v/>
      </c>
      <c r="X61" t="str">
        <f t="shared" si="25"/>
        <v/>
      </c>
      <c r="Y61" t="str">
        <f t="shared" si="25"/>
        <v/>
      </c>
      <c r="Z61" t="str">
        <f t="shared" si="25"/>
        <v/>
      </c>
      <c r="AA61" t="str">
        <f t="shared" si="25"/>
        <v/>
      </c>
      <c r="AB61" t="str">
        <f t="shared" si="25"/>
        <v/>
      </c>
      <c r="AC61" t="str">
        <f t="shared" si="25"/>
        <v/>
      </c>
      <c r="AD61" t="str">
        <f t="shared" si="25"/>
        <v/>
      </c>
      <c r="AE61" t="str">
        <f t="shared" si="25"/>
        <v/>
      </c>
      <c r="AF61" t="str">
        <f t="shared" si="25"/>
        <v/>
      </c>
      <c r="AG61" s="81">
        <f t="shared" si="5"/>
        <v>0</v>
      </c>
      <c r="AH61" t="str">
        <f t="shared" si="23"/>
        <v/>
      </c>
      <c r="BD61" s="38"/>
    </row>
    <row r="62" spans="3:56" x14ac:dyDescent="0.25">
      <c r="C62" t="str">
        <f t="shared" ref="C62:AF62" si="26">IF(C23="Н",C$1,"")</f>
        <v/>
      </c>
      <c r="D62" t="str">
        <f t="shared" si="26"/>
        <v/>
      </c>
      <c r="E62" t="str">
        <f t="shared" si="26"/>
        <v/>
      </c>
      <c r="F62" t="str">
        <f t="shared" si="26"/>
        <v/>
      </c>
      <c r="G62" t="str">
        <f t="shared" si="26"/>
        <v/>
      </c>
      <c r="H62" t="str">
        <f t="shared" si="26"/>
        <v/>
      </c>
      <c r="I62" t="str">
        <f t="shared" si="26"/>
        <v/>
      </c>
      <c r="J62" t="str">
        <f t="shared" si="26"/>
        <v/>
      </c>
      <c r="K62" t="str">
        <f t="shared" si="26"/>
        <v/>
      </c>
      <c r="L62" t="str">
        <f t="shared" si="26"/>
        <v/>
      </c>
      <c r="M62" t="str">
        <f t="shared" si="26"/>
        <v/>
      </c>
      <c r="N62" t="str">
        <f t="shared" si="26"/>
        <v/>
      </c>
      <c r="O62" t="str">
        <f t="shared" si="26"/>
        <v/>
      </c>
      <c r="P62" t="str">
        <f t="shared" si="26"/>
        <v/>
      </c>
      <c r="Q62" t="str">
        <f t="shared" si="26"/>
        <v/>
      </c>
      <c r="R62" t="str">
        <f t="shared" si="26"/>
        <v/>
      </c>
      <c r="S62" t="str">
        <f t="shared" si="26"/>
        <v/>
      </c>
      <c r="T62" t="str">
        <f t="shared" si="26"/>
        <v/>
      </c>
      <c r="U62" t="str">
        <f t="shared" si="26"/>
        <v/>
      </c>
      <c r="V62" t="str">
        <f t="shared" si="26"/>
        <v/>
      </c>
      <c r="W62" t="str">
        <f t="shared" si="26"/>
        <v/>
      </c>
      <c r="X62" t="str">
        <f t="shared" si="26"/>
        <v/>
      </c>
      <c r="Y62" t="str">
        <f t="shared" si="26"/>
        <v/>
      </c>
      <c r="Z62" t="str">
        <f t="shared" si="26"/>
        <v/>
      </c>
      <c r="AA62" t="str">
        <f t="shared" si="26"/>
        <v/>
      </c>
      <c r="AB62" t="str">
        <f t="shared" si="26"/>
        <v/>
      </c>
      <c r="AC62" t="str">
        <f t="shared" si="26"/>
        <v/>
      </c>
      <c r="AD62" t="str">
        <f t="shared" si="26"/>
        <v/>
      </c>
      <c r="AE62" t="str">
        <f t="shared" si="26"/>
        <v/>
      </c>
      <c r="AF62" t="str">
        <f t="shared" si="26"/>
        <v/>
      </c>
      <c r="AG62" s="81">
        <f t="shared" si="5"/>
        <v>0</v>
      </c>
      <c r="AH62" t="str">
        <f t="shared" si="23"/>
        <v/>
      </c>
      <c r="BD62" s="38"/>
    </row>
    <row r="63" spans="3:56" x14ac:dyDescent="0.25">
      <c r="C63" t="str">
        <f t="shared" ref="C63:AF63" si="27">IF(C24="Н",C$1,"")</f>
        <v/>
      </c>
      <c r="D63" t="str">
        <f t="shared" si="27"/>
        <v/>
      </c>
      <c r="E63" t="str">
        <f t="shared" si="27"/>
        <v/>
      </c>
      <c r="F63" t="str">
        <f t="shared" si="27"/>
        <v/>
      </c>
      <c r="G63" t="str">
        <f t="shared" si="27"/>
        <v/>
      </c>
      <c r="H63" t="str">
        <f t="shared" si="27"/>
        <v/>
      </c>
      <c r="I63" t="str">
        <f t="shared" si="27"/>
        <v/>
      </c>
      <c r="J63" t="str">
        <f t="shared" si="27"/>
        <v/>
      </c>
      <c r="K63" t="str">
        <f t="shared" si="27"/>
        <v/>
      </c>
      <c r="L63" t="str">
        <f t="shared" si="27"/>
        <v/>
      </c>
      <c r="M63" t="str">
        <f t="shared" si="27"/>
        <v/>
      </c>
      <c r="N63" t="str">
        <f t="shared" si="27"/>
        <v/>
      </c>
      <c r="O63" t="str">
        <f t="shared" si="27"/>
        <v/>
      </c>
      <c r="P63" t="str">
        <f t="shared" si="27"/>
        <v/>
      </c>
      <c r="Q63" t="str">
        <f t="shared" si="27"/>
        <v/>
      </c>
      <c r="R63" t="str">
        <f t="shared" si="27"/>
        <v/>
      </c>
      <c r="S63" t="str">
        <f t="shared" si="27"/>
        <v/>
      </c>
      <c r="T63" t="str">
        <f t="shared" si="27"/>
        <v/>
      </c>
      <c r="U63" t="str">
        <f t="shared" si="27"/>
        <v/>
      </c>
      <c r="V63" t="str">
        <f t="shared" si="27"/>
        <v/>
      </c>
      <c r="W63" t="str">
        <f t="shared" si="27"/>
        <v/>
      </c>
      <c r="X63" t="str">
        <f t="shared" si="27"/>
        <v/>
      </c>
      <c r="Y63" t="str">
        <f t="shared" si="27"/>
        <v/>
      </c>
      <c r="Z63" t="str">
        <f t="shared" si="27"/>
        <v/>
      </c>
      <c r="AA63" t="str">
        <f t="shared" si="27"/>
        <v/>
      </c>
      <c r="AB63" t="str">
        <f t="shared" si="27"/>
        <v/>
      </c>
      <c r="AC63" t="str">
        <f t="shared" si="27"/>
        <v/>
      </c>
      <c r="AD63" t="str">
        <f t="shared" si="27"/>
        <v/>
      </c>
      <c r="AE63" t="str">
        <f t="shared" si="27"/>
        <v/>
      </c>
      <c r="AF63" t="str">
        <f t="shared" si="27"/>
        <v/>
      </c>
      <c r="AG63" s="81">
        <f t="shared" si="5"/>
        <v>0</v>
      </c>
      <c r="AH63" t="str">
        <f t="shared" si="23"/>
        <v/>
      </c>
      <c r="BD63" s="38"/>
    </row>
    <row r="64" spans="3:56" x14ac:dyDescent="0.25">
      <c r="C64" t="str">
        <f t="shared" ref="C64:AF64" si="28">IF(C25="Н",C$1,"")</f>
        <v/>
      </c>
      <c r="D64" t="str">
        <f t="shared" si="28"/>
        <v/>
      </c>
      <c r="E64" t="str">
        <f t="shared" si="28"/>
        <v/>
      </c>
      <c r="F64" t="str">
        <f t="shared" si="28"/>
        <v/>
      </c>
      <c r="G64" t="str">
        <f t="shared" si="28"/>
        <v/>
      </c>
      <c r="H64" t="str">
        <f t="shared" si="28"/>
        <v/>
      </c>
      <c r="I64" t="str">
        <f t="shared" si="28"/>
        <v/>
      </c>
      <c r="J64" t="str">
        <f t="shared" si="28"/>
        <v/>
      </c>
      <c r="K64" t="str">
        <f t="shared" si="28"/>
        <v/>
      </c>
      <c r="L64" t="str">
        <f t="shared" si="28"/>
        <v/>
      </c>
      <c r="M64" t="str">
        <f t="shared" si="28"/>
        <v/>
      </c>
      <c r="N64" t="str">
        <f t="shared" si="28"/>
        <v/>
      </c>
      <c r="O64" t="str">
        <f t="shared" si="28"/>
        <v/>
      </c>
      <c r="P64" t="str">
        <f t="shared" si="28"/>
        <v/>
      </c>
      <c r="Q64" t="str">
        <f t="shared" si="28"/>
        <v/>
      </c>
      <c r="R64" t="str">
        <f t="shared" si="28"/>
        <v/>
      </c>
      <c r="S64" t="str">
        <f t="shared" si="28"/>
        <v/>
      </c>
      <c r="T64" t="str">
        <f t="shared" si="28"/>
        <v/>
      </c>
      <c r="U64" t="str">
        <f t="shared" si="28"/>
        <v/>
      </c>
      <c r="V64" t="str">
        <f t="shared" si="28"/>
        <v/>
      </c>
      <c r="W64" t="str">
        <f t="shared" si="28"/>
        <v/>
      </c>
      <c r="X64" t="str">
        <f t="shared" si="28"/>
        <v/>
      </c>
      <c r="Y64" t="str">
        <f t="shared" si="28"/>
        <v/>
      </c>
      <c r="Z64" t="str">
        <f t="shared" si="28"/>
        <v/>
      </c>
      <c r="AA64" t="str">
        <f t="shared" si="28"/>
        <v/>
      </c>
      <c r="AB64" t="str">
        <f t="shared" si="28"/>
        <v/>
      </c>
      <c r="AC64" t="str">
        <f t="shared" si="28"/>
        <v/>
      </c>
      <c r="AD64" t="str">
        <f t="shared" si="28"/>
        <v/>
      </c>
      <c r="AE64" t="str">
        <f t="shared" si="28"/>
        <v/>
      </c>
      <c r="AF64" t="str">
        <f t="shared" si="28"/>
        <v/>
      </c>
      <c r="AG64" s="81">
        <f t="shared" si="5"/>
        <v>0</v>
      </c>
      <c r="AH64" t="str">
        <f t="shared" si="23"/>
        <v/>
      </c>
      <c r="BD64" s="38"/>
    </row>
    <row r="65" spans="1:56" x14ac:dyDescent="0.25">
      <c r="C65" t="str">
        <f t="shared" ref="C65:AF65" si="29">IF(C26="Н",C$1,"")</f>
        <v/>
      </c>
      <c r="D65" t="str">
        <f t="shared" si="29"/>
        <v/>
      </c>
      <c r="E65" t="str">
        <f t="shared" si="29"/>
        <v/>
      </c>
      <c r="F65" t="str">
        <f t="shared" si="29"/>
        <v/>
      </c>
      <c r="G65" t="str">
        <f t="shared" si="29"/>
        <v/>
      </c>
      <c r="H65" t="str">
        <f t="shared" si="29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29"/>
        <v/>
      </c>
      <c r="Q65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V65" t="str">
        <f t="shared" si="29"/>
        <v/>
      </c>
      <c r="W65" t="str">
        <f t="shared" si="29"/>
        <v/>
      </c>
      <c r="X65" t="str">
        <f t="shared" si="29"/>
        <v/>
      </c>
      <c r="Y65" t="str">
        <f t="shared" si="29"/>
        <v/>
      </c>
      <c r="Z65" t="str">
        <f t="shared" si="29"/>
        <v/>
      </c>
      <c r="AA65" t="str">
        <f t="shared" si="29"/>
        <v/>
      </c>
      <c r="AB65" t="str">
        <f t="shared" si="29"/>
        <v/>
      </c>
      <c r="AC65" t="str">
        <f t="shared" si="29"/>
        <v/>
      </c>
      <c r="AD65" t="str">
        <f t="shared" si="29"/>
        <v/>
      </c>
      <c r="AE65" t="str">
        <f t="shared" si="29"/>
        <v/>
      </c>
      <c r="AF65" t="str">
        <f t="shared" si="29"/>
        <v/>
      </c>
      <c r="AG65" s="81">
        <f t="shared" si="5"/>
        <v>0</v>
      </c>
      <c r="AH65" t="str">
        <f t="shared" si="23"/>
        <v/>
      </c>
      <c r="BD65" s="38"/>
    </row>
    <row r="66" spans="1:56" x14ac:dyDescent="0.25">
      <c r="C66" t="str">
        <f t="shared" ref="C66:AF66" si="30">IF(C27="Н",C$1,"")</f>
        <v/>
      </c>
      <c r="D66" t="str">
        <f t="shared" si="30"/>
        <v/>
      </c>
      <c r="E66" t="str">
        <f t="shared" si="30"/>
        <v/>
      </c>
      <c r="F66" t="str">
        <f t="shared" si="30"/>
        <v/>
      </c>
      <c r="G66" t="str">
        <f t="shared" si="30"/>
        <v/>
      </c>
      <c r="H66" t="str">
        <f t="shared" si="30"/>
        <v/>
      </c>
      <c r="I66" t="str">
        <f t="shared" si="30"/>
        <v/>
      </c>
      <c r="J66" t="str">
        <f t="shared" si="30"/>
        <v/>
      </c>
      <c r="K66" t="str">
        <f t="shared" si="30"/>
        <v/>
      </c>
      <c r="L66" t="str">
        <f t="shared" si="30"/>
        <v/>
      </c>
      <c r="M66" t="str">
        <f t="shared" si="30"/>
        <v/>
      </c>
      <c r="N66" t="str">
        <f t="shared" si="30"/>
        <v/>
      </c>
      <c r="O66" t="str">
        <f t="shared" si="30"/>
        <v/>
      </c>
      <c r="P66" t="str">
        <f t="shared" si="30"/>
        <v/>
      </c>
      <c r="Q66" t="str">
        <f t="shared" si="30"/>
        <v/>
      </c>
      <c r="R66" t="str">
        <f t="shared" si="30"/>
        <v/>
      </c>
      <c r="S66" t="str">
        <f t="shared" si="30"/>
        <v/>
      </c>
      <c r="T66" t="str">
        <f t="shared" si="30"/>
        <v/>
      </c>
      <c r="U66" t="str">
        <f t="shared" si="30"/>
        <v/>
      </c>
      <c r="V66" t="str">
        <f t="shared" si="30"/>
        <v/>
      </c>
      <c r="W66" t="str">
        <f t="shared" si="30"/>
        <v/>
      </c>
      <c r="X66" t="str">
        <f t="shared" si="30"/>
        <v/>
      </c>
      <c r="Y66" t="str">
        <f t="shared" si="30"/>
        <v/>
      </c>
      <c r="Z66" t="str">
        <f t="shared" si="30"/>
        <v/>
      </c>
      <c r="AA66" t="str">
        <f t="shared" si="30"/>
        <v/>
      </c>
      <c r="AB66" t="str">
        <f t="shared" si="30"/>
        <v/>
      </c>
      <c r="AC66" t="str">
        <f t="shared" si="30"/>
        <v/>
      </c>
      <c r="AD66" t="str">
        <f t="shared" si="30"/>
        <v/>
      </c>
      <c r="AE66" t="str">
        <f t="shared" si="30"/>
        <v/>
      </c>
      <c r="AF66" t="str">
        <f t="shared" si="30"/>
        <v/>
      </c>
      <c r="AG66" s="81">
        <f t="shared" si="5"/>
        <v>0</v>
      </c>
      <c r="AH66" t="str">
        <f t="shared" si="23"/>
        <v/>
      </c>
      <c r="BD66" s="38"/>
    </row>
    <row r="67" spans="1:56" x14ac:dyDescent="0.25">
      <c r="C67" t="str">
        <f t="shared" ref="C67:AF67" si="31">IF(C28="Н",C$1,"")</f>
        <v/>
      </c>
      <c r="D67" t="str">
        <f t="shared" si="31"/>
        <v/>
      </c>
      <c r="E67" t="str">
        <f t="shared" si="31"/>
        <v/>
      </c>
      <c r="F67" t="str">
        <f t="shared" si="31"/>
        <v/>
      </c>
      <c r="G67" t="str">
        <f t="shared" si="31"/>
        <v/>
      </c>
      <c r="H67" t="str">
        <f t="shared" si="31"/>
        <v/>
      </c>
      <c r="I67" t="str">
        <f t="shared" si="31"/>
        <v/>
      </c>
      <c r="J67" t="str">
        <f t="shared" si="31"/>
        <v/>
      </c>
      <c r="K67" t="str">
        <f t="shared" si="31"/>
        <v/>
      </c>
      <c r="L67" t="str">
        <f t="shared" si="31"/>
        <v/>
      </c>
      <c r="M67" t="str">
        <f t="shared" si="31"/>
        <v/>
      </c>
      <c r="N67" t="str">
        <f t="shared" si="31"/>
        <v/>
      </c>
      <c r="O67" t="str">
        <f t="shared" si="31"/>
        <v/>
      </c>
      <c r="P67" t="str">
        <f t="shared" si="31"/>
        <v/>
      </c>
      <c r="Q67" t="str">
        <f t="shared" si="31"/>
        <v/>
      </c>
      <c r="R67" t="str">
        <f t="shared" si="31"/>
        <v/>
      </c>
      <c r="S67" t="str">
        <f t="shared" si="31"/>
        <v/>
      </c>
      <c r="T67" t="str">
        <f t="shared" si="31"/>
        <v/>
      </c>
      <c r="U67" t="str">
        <f t="shared" si="31"/>
        <v/>
      </c>
      <c r="V67" t="str">
        <f t="shared" si="31"/>
        <v/>
      </c>
      <c r="W67" t="str">
        <f t="shared" si="31"/>
        <v/>
      </c>
      <c r="X67" t="str">
        <f t="shared" si="31"/>
        <v/>
      </c>
      <c r="Y67" t="str">
        <f t="shared" si="31"/>
        <v/>
      </c>
      <c r="Z67" t="str">
        <f t="shared" si="31"/>
        <v/>
      </c>
      <c r="AA67" t="str">
        <f t="shared" si="31"/>
        <v/>
      </c>
      <c r="AB67" t="str">
        <f t="shared" si="31"/>
        <v/>
      </c>
      <c r="AC67" t="str">
        <f t="shared" si="31"/>
        <v/>
      </c>
      <c r="AD67" t="str">
        <f t="shared" si="31"/>
        <v/>
      </c>
      <c r="AE67" t="str">
        <f t="shared" si="31"/>
        <v/>
      </c>
      <c r="AF67" t="str">
        <f t="shared" si="31"/>
        <v/>
      </c>
      <c r="AG67" s="81">
        <f t="shared" si="5"/>
        <v>0</v>
      </c>
      <c r="AH67" t="str">
        <f t="shared" si="23"/>
        <v/>
      </c>
      <c r="BD67" s="38"/>
    </row>
    <row r="68" spans="1:56" x14ac:dyDescent="0.25">
      <c r="C68" t="str">
        <f t="shared" ref="C68:AF68" si="32">IF(C29="Н",C$1,"")</f>
        <v/>
      </c>
      <c r="D68" t="str">
        <f t="shared" si="32"/>
        <v/>
      </c>
      <c r="E68" t="str">
        <f t="shared" si="32"/>
        <v/>
      </c>
      <c r="F68" t="str">
        <f t="shared" si="32"/>
        <v/>
      </c>
      <c r="G68" t="str">
        <f t="shared" si="32"/>
        <v/>
      </c>
      <c r="H68" t="str">
        <f t="shared" si="32"/>
        <v/>
      </c>
      <c r="I68" t="str">
        <f t="shared" si="32"/>
        <v/>
      </c>
      <c r="J68" t="str">
        <f t="shared" si="32"/>
        <v/>
      </c>
      <c r="K68" t="str">
        <f t="shared" si="32"/>
        <v/>
      </c>
      <c r="L68" t="str">
        <f t="shared" si="32"/>
        <v/>
      </c>
      <c r="M68" t="str">
        <f t="shared" si="32"/>
        <v/>
      </c>
      <c r="N68" t="str">
        <f t="shared" si="32"/>
        <v/>
      </c>
      <c r="O68" t="str">
        <f t="shared" si="32"/>
        <v/>
      </c>
      <c r="P68" t="str">
        <f t="shared" si="32"/>
        <v/>
      </c>
      <c r="Q68" t="str">
        <f t="shared" si="32"/>
        <v/>
      </c>
      <c r="R68" t="str">
        <f t="shared" si="32"/>
        <v/>
      </c>
      <c r="S68" t="str">
        <f t="shared" si="32"/>
        <v/>
      </c>
      <c r="T68" t="str">
        <f t="shared" si="32"/>
        <v/>
      </c>
      <c r="U68" t="str">
        <f t="shared" si="32"/>
        <v/>
      </c>
      <c r="V68" t="str">
        <f t="shared" si="32"/>
        <v/>
      </c>
      <c r="W68" t="str">
        <f t="shared" si="32"/>
        <v/>
      </c>
      <c r="X68" t="str">
        <f t="shared" si="32"/>
        <v/>
      </c>
      <c r="Y68" t="str">
        <f t="shared" si="32"/>
        <v/>
      </c>
      <c r="Z68" t="str">
        <f t="shared" si="32"/>
        <v/>
      </c>
      <c r="AA68" t="str">
        <f t="shared" si="32"/>
        <v/>
      </c>
      <c r="AB68" t="str">
        <f t="shared" si="32"/>
        <v/>
      </c>
      <c r="AC68" t="str">
        <f t="shared" si="32"/>
        <v/>
      </c>
      <c r="AD68" t="str">
        <f t="shared" si="32"/>
        <v/>
      </c>
      <c r="AE68" t="str">
        <f t="shared" si="32"/>
        <v/>
      </c>
      <c r="AF68" t="str">
        <f t="shared" si="32"/>
        <v/>
      </c>
      <c r="AG68" s="81">
        <f t="shared" si="5"/>
        <v>0</v>
      </c>
      <c r="AH68" t="str">
        <f t="shared" si="23"/>
        <v/>
      </c>
      <c r="BD68" s="38"/>
    </row>
    <row r="69" spans="1:56" x14ac:dyDescent="0.25">
      <c r="C69" t="str">
        <f t="shared" ref="C69:AF69" si="33">IF(C30="Н",C$1,"")</f>
        <v/>
      </c>
      <c r="D69" t="str">
        <f t="shared" si="33"/>
        <v/>
      </c>
      <c r="E69" t="str">
        <f t="shared" si="33"/>
        <v/>
      </c>
      <c r="F69" t="str">
        <f t="shared" si="33"/>
        <v/>
      </c>
      <c r="G69" t="str">
        <f t="shared" si="33"/>
        <v/>
      </c>
      <c r="H69" t="str">
        <f t="shared" si="33"/>
        <v/>
      </c>
      <c r="I69" t="str">
        <f t="shared" si="33"/>
        <v/>
      </c>
      <c r="J69" t="str">
        <f t="shared" si="33"/>
        <v/>
      </c>
      <c r="K69" t="str">
        <f t="shared" si="33"/>
        <v/>
      </c>
      <c r="L69" t="str">
        <f t="shared" si="33"/>
        <v/>
      </c>
      <c r="M69" t="str">
        <f t="shared" si="33"/>
        <v/>
      </c>
      <c r="N69" t="str">
        <f t="shared" si="33"/>
        <v/>
      </c>
      <c r="O69" t="str">
        <f t="shared" si="33"/>
        <v/>
      </c>
      <c r="P69" t="str">
        <f t="shared" si="33"/>
        <v/>
      </c>
      <c r="Q69" t="str">
        <f t="shared" si="33"/>
        <v/>
      </c>
      <c r="R69" t="str">
        <f t="shared" si="33"/>
        <v/>
      </c>
      <c r="S69" t="str">
        <f t="shared" si="33"/>
        <v/>
      </c>
      <c r="T69" t="str">
        <f t="shared" si="33"/>
        <v/>
      </c>
      <c r="U69" t="str">
        <f t="shared" si="33"/>
        <v/>
      </c>
      <c r="V69" t="str">
        <f t="shared" si="33"/>
        <v/>
      </c>
      <c r="W69" t="str">
        <f t="shared" si="33"/>
        <v/>
      </c>
      <c r="X69" t="str">
        <f t="shared" si="33"/>
        <v/>
      </c>
      <c r="Y69" t="str">
        <f t="shared" si="33"/>
        <v/>
      </c>
      <c r="Z69" t="str">
        <f t="shared" si="33"/>
        <v/>
      </c>
      <c r="AA69" t="str">
        <f t="shared" si="33"/>
        <v/>
      </c>
      <c r="AB69" t="str">
        <f t="shared" si="33"/>
        <v/>
      </c>
      <c r="AC69" t="str">
        <f t="shared" si="33"/>
        <v/>
      </c>
      <c r="AD69" t="str">
        <f t="shared" si="33"/>
        <v/>
      </c>
      <c r="AE69" t="str">
        <f t="shared" si="33"/>
        <v/>
      </c>
      <c r="AF69" t="str">
        <f t="shared" si="33"/>
        <v/>
      </c>
      <c r="AG69" s="81">
        <f t="shared" si="5"/>
        <v>0</v>
      </c>
      <c r="AH69" t="str">
        <f t="shared" si="23"/>
        <v/>
      </c>
      <c r="BD69" s="38"/>
    </row>
    <row r="70" spans="1:56" x14ac:dyDescent="0.25">
      <c r="C70" t="str">
        <f t="shared" ref="C70:AF70" si="34">IF(C31="Н",C$1,"")</f>
        <v/>
      </c>
      <c r="D70" t="str">
        <f t="shared" si="34"/>
        <v/>
      </c>
      <c r="E70" t="str">
        <f t="shared" si="34"/>
        <v/>
      </c>
      <c r="F70" t="str">
        <f t="shared" si="34"/>
        <v/>
      </c>
      <c r="G70" t="str">
        <f t="shared" si="34"/>
        <v/>
      </c>
      <c r="H70" t="str">
        <f t="shared" si="34"/>
        <v/>
      </c>
      <c r="I70" t="str">
        <f t="shared" si="34"/>
        <v/>
      </c>
      <c r="J70" t="str">
        <f t="shared" si="34"/>
        <v/>
      </c>
      <c r="K70" t="str">
        <f t="shared" si="34"/>
        <v/>
      </c>
      <c r="L70" t="str">
        <f t="shared" si="34"/>
        <v/>
      </c>
      <c r="M70" t="str">
        <f t="shared" si="34"/>
        <v/>
      </c>
      <c r="N70" t="str">
        <f t="shared" si="34"/>
        <v/>
      </c>
      <c r="O70" t="str">
        <f t="shared" si="34"/>
        <v/>
      </c>
      <c r="P70" t="str">
        <f t="shared" si="34"/>
        <v/>
      </c>
      <c r="Q70" t="str">
        <f t="shared" si="34"/>
        <v/>
      </c>
      <c r="R70" t="str">
        <f t="shared" si="34"/>
        <v/>
      </c>
      <c r="S70" t="str">
        <f t="shared" si="34"/>
        <v/>
      </c>
      <c r="T70" t="str">
        <f t="shared" si="34"/>
        <v/>
      </c>
      <c r="U70" t="str">
        <f t="shared" si="34"/>
        <v/>
      </c>
      <c r="V70" t="str">
        <f t="shared" si="34"/>
        <v/>
      </c>
      <c r="W70" t="str">
        <f t="shared" si="34"/>
        <v/>
      </c>
      <c r="X70" t="str">
        <f t="shared" si="34"/>
        <v/>
      </c>
      <c r="Y70" t="str">
        <f t="shared" si="34"/>
        <v/>
      </c>
      <c r="Z70" t="str">
        <f t="shared" si="34"/>
        <v/>
      </c>
      <c r="AA70" t="str">
        <f t="shared" si="34"/>
        <v/>
      </c>
      <c r="AB70" t="str">
        <f t="shared" si="34"/>
        <v/>
      </c>
      <c r="AC70" t="str">
        <f t="shared" si="34"/>
        <v/>
      </c>
      <c r="AD70" t="str">
        <f t="shared" si="34"/>
        <v/>
      </c>
      <c r="AE70" t="str">
        <f t="shared" si="34"/>
        <v/>
      </c>
      <c r="AF70" t="str">
        <f t="shared" si="34"/>
        <v/>
      </c>
      <c r="AG70" s="81">
        <f t="shared" si="5"/>
        <v>0</v>
      </c>
      <c r="AH70" t="str">
        <f t="shared" si="23"/>
        <v/>
      </c>
      <c r="BD70" s="38"/>
    </row>
    <row r="71" spans="1:56" x14ac:dyDescent="0.25">
      <c r="C71" t="str">
        <f t="shared" ref="C71:AF71" si="35">IF(C32="Н",C$1,"")</f>
        <v/>
      </c>
      <c r="D71" t="str">
        <f t="shared" si="35"/>
        <v/>
      </c>
      <c r="E71" t="str">
        <f t="shared" si="35"/>
        <v/>
      </c>
      <c r="F71" t="str">
        <f t="shared" si="35"/>
        <v/>
      </c>
      <c r="G71" t="str">
        <f t="shared" si="35"/>
        <v/>
      </c>
      <c r="H71" t="str">
        <f t="shared" si="35"/>
        <v/>
      </c>
      <c r="I71" t="str">
        <f t="shared" si="35"/>
        <v/>
      </c>
      <c r="J71" t="str">
        <f t="shared" si="35"/>
        <v/>
      </c>
      <c r="K71" t="str">
        <f t="shared" si="35"/>
        <v/>
      </c>
      <c r="L71" t="str">
        <f t="shared" si="35"/>
        <v/>
      </c>
      <c r="M71" t="str">
        <f t="shared" si="35"/>
        <v/>
      </c>
      <c r="N71" t="str">
        <f t="shared" si="35"/>
        <v/>
      </c>
      <c r="O71" t="str">
        <f t="shared" si="35"/>
        <v/>
      </c>
      <c r="P71" t="str">
        <f t="shared" si="35"/>
        <v/>
      </c>
      <c r="Q71" t="str">
        <f t="shared" si="35"/>
        <v/>
      </c>
      <c r="R71" t="str">
        <f t="shared" si="35"/>
        <v/>
      </c>
      <c r="S71" t="str">
        <f t="shared" si="35"/>
        <v/>
      </c>
      <c r="T71" t="str">
        <f t="shared" si="35"/>
        <v/>
      </c>
      <c r="U71" t="str">
        <f t="shared" si="35"/>
        <v/>
      </c>
      <c r="V71" t="str">
        <f t="shared" si="35"/>
        <v/>
      </c>
      <c r="W71" t="str">
        <f t="shared" si="35"/>
        <v/>
      </c>
      <c r="X71" t="str">
        <f t="shared" si="35"/>
        <v/>
      </c>
      <c r="Y71" t="str">
        <f t="shared" si="35"/>
        <v/>
      </c>
      <c r="Z71" t="str">
        <f t="shared" si="35"/>
        <v/>
      </c>
      <c r="AA71" t="str">
        <f t="shared" si="35"/>
        <v/>
      </c>
      <c r="AB71" t="str">
        <f t="shared" si="35"/>
        <v/>
      </c>
      <c r="AC71" t="str">
        <f t="shared" si="35"/>
        <v/>
      </c>
      <c r="AD71" t="str">
        <f t="shared" si="35"/>
        <v/>
      </c>
      <c r="AE71" t="str">
        <f t="shared" si="35"/>
        <v/>
      </c>
      <c r="AF71" t="str">
        <f t="shared" si="35"/>
        <v/>
      </c>
      <c r="AG71" s="81">
        <f t="shared" si="5"/>
        <v>0</v>
      </c>
      <c r="AH71" t="str">
        <f t="shared" si="23"/>
        <v/>
      </c>
      <c r="BD71" s="38"/>
    </row>
    <row r="72" spans="1:56" x14ac:dyDescent="0.25">
      <c r="C72" t="str">
        <f t="shared" ref="C72:AF72" si="36">IF(C33="Н",C$1,"")</f>
        <v/>
      </c>
      <c r="D72" t="str">
        <f t="shared" si="36"/>
        <v/>
      </c>
      <c r="E72" t="str">
        <f t="shared" si="36"/>
        <v/>
      </c>
      <c r="F72" t="str">
        <f t="shared" si="36"/>
        <v/>
      </c>
      <c r="G72" t="str">
        <f t="shared" si="36"/>
        <v/>
      </c>
      <c r="H72" t="str">
        <f t="shared" si="36"/>
        <v/>
      </c>
      <c r="I72" t="str">
        <f t="shared" si="36"/>
        <v/>
      </c>
      <c r="J72" t="str">
        <f t="shared" si="36"/>
        <v/>
      </c>
      <c r="K72" t="str">
        <f t="shared" si="36"/>
        <v/>
      </c>
      <c r="L72" t="str">
        <f t="shared" si="36"/>
        <v/>
      </c>
      <c r="M72" t="str">
        <f t="shared" si="36"/>
        <v/>
      </c>
      <c r="N72" t="str">
        <f t="shared" si="36"/>
        <v/>
      </c>
      <c r="O72" t="str">
        <f t="shared" si="36"/>
        <v/>
      </c>
      <c r="P72" t="str">
        <f t="shared" si="36"/>
        <v/>
      </c>
      <c r="Q72" t="str">
        <f t="shared" si="36"/>
        <v/>
      </c>
      <c r="R72" t="str">
        <f t="shared" si="36"/>
        <v/>
      </c>
      <c r="S72" t="str">
        <f t="shared" si="36"/>
        <v/>
      </c>
      <c r="T72" t="str">
        <f t="shared" si="36"/>
        <v/>
      </c>
      <c r="U72" t="str">
        <f t="shared" si="36"/>
        <v/>
      </c>
      <c r="V72" t="str">
        <f t="shared" si="36"/>
        <v/>
      </c>
      <c r="W72" t="str">
        <f t="shared" si="36"/>
        <v/>
      </c>
      <c r="X72" t="str">
        <f t="shared" si="36"/>
        <v/>
      </c>
      <c r="Y72" t="str">
        <f t="shared" si="36"/>
        <v/>
      </c>
      <c r="Z72" t="str">
        <f t="shared" si="36"/>
        <v/>
      </c>
      <c r="AA72" t="str">
        <f t="shared" si="36"/>
        <v/>
      </c>
      <c r="AB72" t="str">
        <f t="shared" si="36"/>
        <v/>
      </c>
      <c r="AC72" t="str">
        <f t="shared" si="36"/>
        <v/>
      </c>
      <c r="AD72" t="str">
        <f t="shared" si="36"/>
        <v/>
      </c>
      <c r="AE72" t="str">
        <f t="shared" si="36"/>
        <v/>
      </c>
      <c r="AF72" t="str">
        <f t="shared" si="36"/>
        <v/>
      </c>
      <c r="AG72" s="81">
        <f t="shared" si="5"/>
        <v>0</v>
      </c>
      <c r="AH72" t="str">
        <f t="shared" si="23"/>
        <v/>
      </c>
      <c r="BD72" s="38"/>
    </row>
    <row r="73" spans="1:56" x14ac:dyDescent="0.25">
      <c r="C73" t="str">
        <f t="shared" ref="C73:AF73" si="37">IF(C34="Н",C$1,"")</f>
        <v/>
      </c>
      <c r="D73" t="str">
        <f t="shared" si="37"/>
        <v/>
      </c>
      <c r="E73" t="str">
        <f t="shared" si="37"/>
        <v/>
      </c>
      <c r="F73" t="str">
        <f t="shared" si="37"/>
        <v/>
      </c>
      <c r="G73" t="str">
        <f t="shared" si="37"/>
        <v/>
      </c>
      <c r="H73" t="str">
        <f t="shared" si="37"/>
        <v/>
      </c>
      <c r="I73" t="str">
        <f t="shared" si="37"/>
        <v/>
      </c>
      <c r="J73" t="str">
        <f t="shared" si="37"/>
        <v/>
      </c>
      <c r="K73" t="str">
        <f t="shared" si="37"/>
        <v/>
      </c>
      <c r="L73" t="str">
        <f t="shared" si="37"/>
        <v/>
      </c>
      <c r="M73" t="str">
        <f t="shared" si="37"/>
        <v/>
      </c>
      <c r="N73" t="str">
        <f t="shared" si="37"/>
        <v/>
      </c>
      <c r="O73" t="str">
        <f t="shared" si="37"/>
        <v/>
      </c>
      <c r="P73" t="str">
        <f t="shared" si="37"/>
        <v/>
      </c>
      <c r="Q73" t="str">
        <f t="shared" si="37"/>
        <v/>
      </c>
      <c r="R73" t="str">
        <f t="shared" si="37"/>
        <v/>
      </c>
      <c r="S73" t="str">
        <f t="shared" si="37"/>
        <v/>
      </c>
      <c r="T73" t="str">
        <f t="shared" si="37"/>
        <v/>
      </c>
      <c r="U73" t="str">
        <f t="shared" si="37"/>
        <v/>
      </c>
      <c r="V73" t="str">
        <f t="shared" si="37"/>
        <v/>
      </c>
      <c r="W73" t="str">
        <f t="shared" si="37"/>
        <v/>
      </c>
      <c r="X73" t="str">
        <f t="shared" si="37"/>
        <v/>
      </c>
      <c r="Y73" t="str">
        <f t="shared" si="37"/>
        <v/>
      </c>
      <c r="Z73" t="str">
        <f t="shared" si="37"/>
        <v/>
      </c>
      <c r="AA73" t="str">
        <f t="shared" si="37"/>
        <v/>
      </c>
      <c r="AB73" t="str">
        <f t="shared" si="37"/>
        <v/>
      </c>
      <c r="AC73" t="str">
        <f t="shared" si="37"/>
        <v/>
      </c>
      <c r="AD73" t="str">
        <f t="shared" si="37"/>
        <v/>
      </c>
      <c r="AE73" t="str">
        <f t="shared" si="37"/>
        <v/>
      </c>
      <c r="AF73" t="str">
        <f t="shared" si="37"/>
        <v/>
      </c>
      <c r="AG73" s="81">
        <f t="shared" si="5"/>
        <v>0</v>
      </c>
      <c r="AH73" t="str">
        <f t="shared" si="23"/>
        <v/>
      </c>
      <c r="BD73" s="38"/>
    </row>
    <row r="74" spans="1:56" x14ac:dyDescent="0.25">
      <c r="C74" t="str">
        <f t="shared" ref="C74:AF74" si="38">IF(C35="Н",C$1,"")</f>
        <v/>
      </c>
      <c r="D74" t="str">
        <f t="shared" si="38"/>
        <v/>
      </c>
      <c r="E74" t="str">
        <f t="shared" si="38"/>
        <v/>
      </c>
      <c r="F74" t="str">
        <f t="shared" si="38"/>
        <v/>
      </c>
      <c r="G74" t="str">
        <f t="shared" si="38"/>
        <v/>
      </c>
      <c r="H74" t="str">
        <f t="shared" si="38"/>
        <v/>
      </c>
      <c r="I74" t="str">
        <f t="shared" si="38"/>
        <v/>
      </c>
      <c r="J74" t="str">
        <f t="shared" si="38"/>
        <v/>
      </c>
      <c r="K74" t="str">
        <f t="shared" si="38"/>
        <v/>
      </c>
      <c r="L74" t="str">
        <f t="shared" si="38"/>
        <v/>
      </c>
      <c r="M74" t="str">
        <f t="shared" si="38"/>
        <v/>
      </c>
      <c r="N74" t="str">
        <f t="shared" si="38"/>
        <v/>
      </c>
      <c r="O74" t="str">
        <f t="shared" si="38"/>
        <v/>
      </c>
      <c r="P74" t="str">
        <f t="shared" si="38"/>
        <v/>
      </c>
      <c r="Q74" t="str">
        <f t="shared" si="38"/>
        <v/>
      </c>
      <c r="R74" t="str">
        <f t="shared" si="38"/>
        <v/>
      </c>
      <c r="S74" t="str">
        <f t="shared" si="38"/>
        <v/>
      </c>
      <c r="T74" t="str">
        <f t="shared" si="38"/>
        <v/>
      </c>
      <c r="U74" t="str">
        <f t="shared" si="38"/>
        <v/>
      </c>
      <c r="V74" t="str">
        <f t="shared" si="38"/>
        <v/>
      </c>
      <c r="W74" t="str">
        <f t="shared" si="38"/>
        <v/>
      </c>
      <c r="X74" t="str">
        <f t="shared" si="38"/>
        <v/>
      </c>
      <c r="Y74" t="str">
        <f t="shared" si="38"/>
        <v/>
      </c>
      <c r="Z74" t="str">
        <f t="shared" si="38"/>
        <v/>
      </c>
      <c r="AA74" t="str">
        <f t="shared" si="38"/>
        <v/>
      </c>
      <c r="AB74" t="str">
        <f t="shared" si="38"/>
        <v/>
      </c>
      <c r="AC74" t="str">
        <f t="shared" si="38"/>
        <v/>
      </c>
      <c r="AD74" t="str">
        <f t="shared" si="38"/>
        <v/>
      </c>
      <c r="AE74" t="str">
        <f t="shared" si="38"/>
        <v/>
      </c>
      <c r="AF74" t="str">
        <f t="shared" si="38"/>
        <v/>
      </c>
      <c r="AG74" s="81">
        <f t="shared" si="5"/>
        <v>0</v>
      </c>
      <c r="AH74" t="str">
        <f t="shared" si="23"/>
        <v/>
      </c>
      <c r="BD74" s="38"/>
    </row>
    <row r="75" spans="1:56" x14ac:dyDescent="0.25">
      <c r="C75" t="str">
        <f t="shared" ref="C75:AF75" si="39">IF(C36="Н",C$1,"")</f>
        <v/>
      </c>
      <c r="D75" t="str">
        <f t="shared" si="39"/>
        <v/>
      </c>
      <c r="E75" t="str">
        <f t="shared" si="39"/>
        <v/>
      </c>
      <c r="F75" t="str">
        <f t="shared" si="39"/>
        <v/>
      </c>
      <c r="G75" t="str">
        <f t="shared" si="39"/>
        <v/>
      </c>
      <c r="H75" t="str">
        <f t="shared" si="39"/>
        <v/>
      </c>
      <c r="I75" t="str">
        <f t="shared" si="39"/>
        <v/>
      </c>
      <c r="J75" t="str">
        <f t="shared" si="39"/>
        <v/>
      </c>
      <c r="K75" t="str">
        <f t="shared" si="39"/>
        <v/>
      </c>
      <c r="L75" t="str">
        <f t="shared" si="39"/>
        <v/>
      </c>
      <c r="M75" t="str">
        <f t="shared" si="39"/>
        <v/>
      </c>
      <c r="N75" t="str">
        <f t="shared" si="39"/>
        <v/>
      </c>
      <c r="O75" t="str">
        <f t="shared" si="39"/>
        <v/>
      </c>
      <c r="P75" t="str">
        <f t="shared" si="39"/>
        <v/>
      </c>
      <c r="Q75" t="str">
        <f t="shared" si="39"/>
        <v/>
      </c>
      <c r="R75" t="str">
        <f t="shared" si="39"/>
        <v/>
      </c>
      <c r="S75" t="str">
        <f t="shared" si="39"/>
        <v/>
      </c>
      <c r="T75" t="str">
        <f t="shared" si="39"/>
        <v/>
      </c>
      <c r="U75" t="str">
        <f t="shared" si="39"/>
        <v/>
      </c>
      <c r="V75" t="str">
        <f t="shared" si="39"/>
        <v/>
      </c>
      <c r="W75" t="str">
        <f t="shared" si="39"/>
        <v/>
      </c>
      <c r="X75" t="str">
        <f t="shared" si="39"/>
        <v/>
      </c>
      <c r="Y75" t="str">
        <f t="shared" si="39"/>
        <v/>
      </c>
      <c r="Z75" t="str">
        <f t="shared" si="39"/>
        <v/>
      </c>
      <c r="AA75" t="str">
        <f t="shared" si="39"/>
        <v/>
      </c>
      <c r="AB75" t="str">
        <f t="shared" si="39"/>
        <v/>
      </c>
      <c r="AC75" t="str">
        <f t="shared" si="39"/>
        <v/>
      </c>
      <c r="AD75" t="str">
        <f t="shared" si="39"/>
        <v/>
      </c>
      <c r="AE75" t="str">
        <f t="shared" si="39"/>
        <v/>
      </c>
      <c r="AF75" t="str">
        <f t="shared" si="39"/>
        <v/>
      </c>
      <c r="AG75" s="81">
        <f t="shared" si="5"/>
        <v>0</v>
      </c>
      <c r="AH75" t="str">
        <f t="shared" si="23"/>
        <v/>
      </c>
      <c r="BD75" s="38"/>
    </row>
    <row r="76" spans="1:56" x14ac:dyDescent="0.25">
      <c r="C76" t="str">
        <f t="shared" ref="C76:AF76" si="40">IF(C37="Н",C$1,"")</f>
        <v/>
      </c>
      <c r="D76" t="str">
        <f t="shared" si="40"/>
        <v/>
      </c>
      <c r="E76" t="str">
        <f t="shared" si="40"/>
        <v/>
      </c>
      <c r="F76" t="str">
        <f t="shared" si="40"/>
        <v/>
      </c>
      <c r="G76" t="str">
        <f t="shared" si="40"/>
        <v/>
      </c>
      <c r="H76" t="str">
        <f t="shared" si="40"/>
        <v/>
      </c>
      <c r="I76" t="str">
        <f t="shared" si="40"/>
        <v/>
      </c>
      <c r="J76" t="str">
        <f t="shared" si="40"/>
        <v/>
      </c>
      <c r="K76" t="str">
        <f t="shared" si="40"/>
        <v/>
      </c>
      <c r="L76" t="str">
        <f t="shared" si="40"/>
        <v/>
      </c>
      <c r="M76" t="str">
        <f t="shared" si="40"/>
        <v/>
      </c>
      <c r="N76" t="str">
        <f t="shared" si="40"/>
        <v/>
      </c>
      <c r="O76" t="str">
        <f t="shared" si="40"/>
        <v/>
      </c>
      <c r="P76" t="str">
        <f t="shared" si="40"/>
        <v/>
      </c>
      <c r="Q76" t="str">
        <f t="shared" si="40"/>
        <v/>
      </c>
      <c r="R76" t="str">
        <f t="shared" si="40"/>
        <v/>
      </c>
      <c r="S76" t="str">
        <f t="shared" si="40"/>
        <v/>
      </c>
      <c r="T76" t="str">
        <f t="shared" si="40"/>
        <v/>
      </c>
      <c r="U76" t="str">
        <f t="shared" si="40"/>
        <v/>
      </c>
      <c r="V76" t="str">
        <f t="shared" si="40"/>
        <v/>
      </c>
      <c r="W76" t="str">
        <f t="shared" si="40"/>
        <v/>
      </c>
      <c r="X76" t="str">
        <f t="shared" si="40"/>
        <v/>
      </c>
      <c r="Y76" t="str">
        <f t="shared" si="40"/>
        <v/>
      </c>
      <c r="Z76" t="str">
        <f t="shared" si="40"/>
        <v/>
      </c>
      <c r="AA76" t="str">
        <f t="shared" si="40"/>
        <v/>
      </c>
      <c r="AB76" t="str">
        <f t="shared" si="40"/>
        <v/>
      </c>
      <c r="AC76" t="str">
        <f t="shared" si="40"/>
        <v/>
      </c>
      <c r="AD76" t="str">
        <f t="shared" si="40"/>
        <v/>
      </c>
      <c r="AE76" t="str">
        <f t="shared" si="40"/>
        <v/>
      </c>
      <c r="AF76" t="str">
        <f t="shared" si="40"/>
        <v/>
      </c>
      <c r="AG76" s="81">
        <f t="shared" si="5"/>
        <v>0</v>
      </c>
      <c r="AH76" t="str">
        <f t="shared" si="23"/>
        <v/>
      </c>
      <c r="BD76" s="38"/>
    </row>
    <row r="77" spans="1:56" x14ac:dyDescent="0.25">
      <c r="BD77" s="38"/>
    </row>
    <row r="79" spans="1:56" x14ac:dyDescent="0.25">
      <c r="A79" t="s">
        <v>101</v>
      </c>
      <c r="D79">
        <f>COUNTIF(AG41:AG76,"&gt;0")</f>
        <v>0</v>
      </c>
    </row>
    <row r="80" spans="1:56" x14ac:dyDescent="0.25">
      <c r="A80" t="str">
        <f>TRIM(CONCATENATE(A95," ",A92," ",A89," ",A86," ",A83))</f>
        <v/>
      </c>
    </row>
    <row r="82" spans="1:4" x14ac:dyDescent="0.25">
      <c r="A82" t="s">
        <v>102</v>
      </c>
      <c r="D82">
        <f>COUNTIF(AG41:AG76,1)</f>
        <v>0</v>
      </c>
    </row>
    <row r="83" spans="1:4" x14ac:dyDescent="0.25">
      <c r="A83" t="str">
        <f>TRIM(CONCATENATE(IF(AG41=1,AH41, " "),IF(AG42=1,AH42," "),IF(AG43=1,AH43," "),IF(AG44=1,AH44," "),IF(AG45=1,AH45," "),IF(AG46=1,AH46," "),IF(AG47=1,AH47," "),IF(AG48=1,AH48," "),IF(AG49=1,AH49," "),IF(AG50=1,AH50," "),IF(AG51=1,AH51," "),IF(AG52=1,AH52," "),IF(AG53=1,AH53," "),IF(AG54=1,AH54," "),IF(AG55=1,AH55," "),IF(AG56=1,AH56," "),IF(AG57=1,AH57," "),IF(AG58=1,AH58," "),IF(AG59=1,AH59," "),IF(AG60=1,AH60," "),IF(AG61=1,AH61," "),IF(AG62=1,AH62," "),IF(AG63=1,AH63," "),IF(AG64=1,AH64," "),IF(AG65=1,AH65," "),IF(AG66=1,AH66," "),IF(AG67=1,AH67," "),IF(AG68=1,AH68," "),IF(AG69=1,AH69," "),IF(AG70=1,AH70," "),IF(AG71=1,AH71," "),IF(AG72=1,AH72," "),IF(AG73=1,AH73," "),IF(AG74=1,AH74," "),IF(AG75=1,AH75," "),IF(AG76=1,AH76," ")))</f>
        <v/>
      </c>
    </row>
    <row r="85" spans="1:4" x14ac:dyDescent="0.25">
      <c r="A85" t="s">
        <v>103</v>
      </c>
      <c r="D85">
        <f>COUNTIF(AG41:AG76,2)</f>
        <v>0</v>
      </c>
    </row>
    <row r="86" spans="1:4" x14ac:dyDescent="0.25">
      <c r="A86" t="str">
        <f>TRIM(CONCATENATE(IF(AG41=2,AH41," "),IF(AG42=2,AH42," "),IF(AG43=2,AH43," "),IF(AG44=2,AH44," "),IF(AG45=2,AH45," "),IF(AG46=2,AH46," "),IF(AG47=2,AH47," "),IF(AG48=2,AH48," "),IF(AG49=2,AH49," "),IF(AG50=2,AH50," "),IF(AG51=2,AH51," "),IF(AG52=2,AH52," "),IF(AG53=2,AH53," "),IF(AG54=2,AH54," "),IF(AG55=2,AH55," "),IF(AG56=2,AH56," "),IF(AG57=2,AH57," "),IF(AG58=2,AH58," "),IF(AG59=2,AH59," "),IF(AG60=2,AH60," "),IF(AG61=2,AH61," "),IF(AG62=2,AH62," "),IF(AG63=2,AH63," "),IF(AG64=2,AH64," "),IF(AG65=2,AH65," "),IF(AG66=2,AH66," "),IF(AG67=2,AH67," "),IF(AG68=2,AH68," "),IF(AG69=2,AH69," "),IF(AG70=2,AH70," "),IF(AG71=2,AH71," "),IF(AG72=2,AH72," "),IF(AG73=2,AH73," "),IF(AG74=2,AH74," "),IF(AG75=2,AH75," "),IF(AG76=23,AH76," ")))</f>
        <v/>
      </c>
    </row>
    <row r="88" spans="1:4" x14ac:dyDescent="0.25">
      <c r="A88" t="s">
        <v>104</v>
      </c>
      <c r="D88">
        <f>COUNTIF(AG41:AG76,3)</f>
        <v>0</v>
      </c>
    </row>
    <row r="89" spans="1:4" x14ac:dyDescent="0.25">
      <c r="A89" t="str">
        <f>TRIM(CONCATENATE(IF(AG41=3,AH41," "),IF(AG42=3,AH42," "),IF(AG43=3,AH43," "),IF(AG44=3,AH44," "),IF(AG45=3,AH45," "),IF(AG46=3,AH46," "),IF(AG47=3,AH47," "),IF(AG48=3,AH48," "),IF(AG49=3,AH49," "),IF(AG50=3,AH50," "),IF(AG51=3,AH51," "),IF(AG52=3,AH52," "),IF(AG53=3,AH53," "),IF(AG54=3,AH54," "),IF(AG55=3,AH55," "),IF(AG56=3,AH56," "),IF(AG57=3,AH57," "),IF(AG58=3,AH58," "),IF(AG59=3,AH59," "),IF(AG60=3,AH60," "),IF(AG61=3,AH61," "),IF(AG62=3,AH62," "),IF(AG63=3,AH63," "),IF(AG64=3,AH64," "),IF(AG65=3,AH65," "),IF(AG66=3,AH66," "),IF(AG67=3,AH67," "),IF(AG68=3,AH68," "),IF(AG69=3,AH69," "),IF(AG70=3,AH70," "),IF(AG71=3,AH71," "),IF(AG72=3,AH72," "),IF(AG73=3,AH73," "),IF(AG74=3,AH74," "),IF(AG75=3,AH75," "),IF(AG76=3,AH76," ")))</f>
        <v/>
      </c>
    </row>
    <row r="91" spans="1:4" x14ac:dyDescent="0.25">
      <c r="A91" t="s">
        <v>105</v>
      </c>
      <c r="D91">
        <f>COUNTIF(AG41:AG76,4)</f>
        <v>0</v>
      </c>
    </row>
    <row r="92" spans="1:4" x14ac:dyDescent="0.25">
      <c r="A92" t="str">
        <f>TRIM(CONCATENATE(IF(AG41=4,AH41," "),IF(AG42=4,AH42," "),IF(AG43=4,AH43," "),IF(AG44=4,AH44," "),IF(AG45=4,AH45," "),IF(AG46=4,AH46," "),IF(AG47=4,AH47," "),IF(AG48=4,AH48," "),IF(AG49=4,AH49," "),IF(AG50=4,AH50," "),IF(AG51=4,AH51," "),IF(AG52=4,AH52," "),IF(AG53=4,AH53," "),IF(AG54=4,AH54," "),IF(AG55=4,AH55," "),IF(AG56=4,AH56," "),IF(AG57=4,AH57," "),IF(AG58=4,AH58," "),IF(AG59=4,AH59," "),IF(AG60=4,AH60," "),IF(AG61=4,AH61," "),IF(AG62=4,AH62," "),IF(AG63=4,AH63," "),IF(AG64=4,AH64," "),IF(AG65=4,AH65," "),IF(AG66=4,AH66," "),IF(AG67=4,AH67," "),IF(AG68=4,AH68," "),IF(AG69=4,AH69," "),IF(AG70=4,AH70," "),IF(AG71=4,AH71," "),IF(AG72=4,AH72," "),IF(AG73=4,AH73," "),IF(AG74=4,AH74," "),IF(AG75=4,AH75," "),IF(AG76=4,AH76," ")))</f>
        <v/>
      </c>
    </row>
    <row r="94" spans="1:4" x14ac:dyDescent="0.25">
      <c r="A94" t="s">
        <v>106</v>
      </c>
      <c r="D94">
        <f>COUNTIF(AG41:AG76,"&gt;4")</f>
        <v>0</v>
      </c>
    </row>
    <row r="95" spans="1:4" x14ac:dyDescent="0.25">
      <c r="A95" t="str">
        <f>TRIM(CONCATENATE(IF(AG41&gt;4,AH41," "),IF(AG42&gt;4,AH42," "),IF(AG43&gt;4,AH43," "),IF(AG44&gt;4,AH44," "),IF(AG45&gt;4,AH45," "),IF(AG46&gt;4,AH46," "),IF(AG47&gt;4,AH47," "),IF(AG48&gt;4,AH48," "),IF(AG49&gt;4,AH49," "),IF(AG50&gt;4,AH50," "),IF(AG51&gt;4,AH51," "),IF(AG52&gt;4,AH52," "),IF(AG53&gt;4,AH53," "),IF(AG54&gt;4,AH54," "),IF(AG55&gt;4,AH55," "),IF(AG56&gt;4,AH56," "),IF(AG57&gt;4,AH57," "),IF(AG58&gt;4,AH58," "),IF(AG59&gt;4,AH59," "),IF(AG60&gt;4,AH60," "),IF(AG61&gt;4,AH61," "),IF(AG62&gt;4,AH62," "),IF(AG63&gt;4,AH63," "),IF(AG64&gt;4,AH64," "),IF(AG65&gt;4,AH65," "),IF(AG66&gt;4,AH66," "),IF(AG67&gt;4,AH67," "),IF(AG68&gt;4,AH68," "),IF(AG69&gt;4,AH69," "),IF(AG70&gt;4,AH70," "),IF(AG71&gt;4,AH71," "),IF(AG72&gt;4,AH72," "),IF(AG73&gt;4,AH73," "),IF(AG74&gt;4,AH74," "),IF(AG75&gt;4,AH75," "),IF(AG76&gt;4,AH76," ")))</f>
        <v/>
      </c>
    </row>
  </sheetData>
  <mergeCells count="1">
    <mergeCell ref="C40:AF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94"/>
  <sheetViews>
    <sheetView topLeftCell="A48" zoomScale="80" zoomScaleNormal="80" workbookViewId="0">
      <selection activeCell="AI76" sqref="AI76"/>
    </sheetView>
  </sheetViews>
  <sheetFormatPr defaultRowHeight="15.75" x14ac:dyDescent="0.25"/>
  <cols>
    <col min="1" max="1" width="19.875" customWidth="1"/>
    <col min="2" max="32" width="3.75" customWidth="1"/>
    <col min="33" max="33" width="27" customWidth="1"/>
    <col min="34" max="53" width="5.5" customWidth="1"/>
    <col min="54" max="54" width="6.125" customWidth="1"/>
    <col min="55" max="55" width="4.125" customWidth="1"/>
    <col min="56" max="56" width="49" customWidth="1"/>
  </cols>
  <sheetData>
    <row r="1" spans="1:36" ht="137.25" customHeight="1" x14ac:dyDescent="0.25">
      <c r="A1" s="7" t="s">
        <v>15</v>
      </c>
      <c r="B1" s="8" t="s">
        <v>78</v>
      </c>
      <c r="C1" s="8" t="str">
        <f>Ocene!D5</f>
        <v>Српски језик</v>
      </c>
      <c r="D1" s="8" t="str">
        <f>Ocene!E5</f>
        <v/>
      </c>
      <c r="E1" s="8" t="str">
        <f>Ocene!F5</f>
        <v>Енглески језик</v>
      </c>
      <c r="F1" s="8" t="str">
        <f>Ocene!G5</f>
        <v>Ликовна култура</v>
      </c>
      <c r="G1" s="8" t="str">
        <f>Ocene!H5</f>
        <v>Музичка култура</v>
      </c>
      <c r="H1" s="8" t="str">
        <f>Ocene!I5</f>
        <v>Историја</v>
      </c>
      <c r="I1" s="8" t="str">
        <f>Ocene!J5</f>
        <v>Географија</v>
      </c>
      <c r="J1" s="8" t="str">
        <f>Ocene!K5</f>
        <v>Физика</v>
      </c>
      <c r="K1" s="8" t="str">
        <f>Ocene!L5</f>
        <v>Математика</v>
      </c>
      <c r="L1" s="8" t="str">
        <f>Ocene!M5</f>
        <v>Биологија</v>
      </c>
      <c r="M1" s="8" t="str">
        <f>Ocene!N5</f>
        <v>Хемија</v>
      </c>
      <c r="N1" s="8" t="str">
        <f>Ocene!O5</f>
        <v>Техничко и информатичко образовање</v>
      </c>
      <c r="O1" s="8" t="str">
        <f>Ocene!P5</f>
        <v>Физичко васпитање</v>
      </c>
      <c r="P1" s="8" t="str">
        <f>Ocene!Q5</f>
        <v>Верска настава</v>
      </c>
      <c r="Q1" s="8" t="str">
        <f>Ocene!R5</f>
        <v>Грађанско васпитање</v>
      </c>
      <c r="R1" s="8" t="str">
        <f>Ocene!S5</f>
        <v/>
      </c>
      <c r="S1" s="8" t="str">
        <f>Ocene!T5</f>
        <v>Француски језик</v>
      </c>
      <c r="T1" s="8" t="str">
        <f>Ocene!U5</f>
        <v>Руски језик</v>
      </c>
      <c r="U1" s="8" t="str">
        <f>Ocene!V5</f>
        <v/>
      </c>
      <c r="V1" s="8" t="str">
        <f>Ocene!W5</f>
        <v/>
      </c>
      <c r="W1" s="8" t="str">
        <f>Ocene!X5</f>
        <v>Одбојка</v>
      </c>
      <c r="X1" s="8" t="str">
        <f>Ocene!Y5</f>
        <v/>
      </c>
      <c r="Y1" s="8" t="str">
        <f>Ocene!Z5</f>
        <v/>
      </c>
      <c r="Z1" s="8" t="str">
        <f>Ocene!AA5</f>
        <v/>
      </c>
      <c r="AA1" s="8" t="str">
        <f>Ocene!AB5</f>
        <v/>
      </c>
      <c r="AB1" s="8" t="str">
        <f>Ocene!AC5</f>
        <v>Информатика и рачунарство</v>
      </c>
      <c r="AC1" s="8" t="str">
        <f>Ocene!AD5</f>
        <v/>
      </c>
      <c r="AD1" s="8" t="str">
        <f>Ocene!AE5</f>
        <v/>
      </c>
      <c r="AE1" s="8" t="str">
        <f>Ocene!AF5</f>
        <v/>
      </c>
      <c r="AF1" s="8" t="str">
        <f>Ocene!AG5</f>
        <v/>
      </c>
      <c r="AH1" s="42" t="s">
        <v>113</v>
      </c>
    </row>
    <row r="2" spans="1:36" x14ac:dyDescent="0.25">
      <c r="A2" t="str">
        <f>IF(Ocene!B6=0,"",Ocene!B6)</f>
        <v/>
      </c>
      <c r="B2" t="str">
        <f>IF(Ocene!C6=0,"",Ocene!C6)</f>
        <v/>
      </c>
      <c r="C2" t="str">
        <f>IF(Ocene!D6=0,"",Ocene!D6)</f>
        <v/>
      </c>
      <c r="D2" t="str">
        <f>IF(Ocene!E6=0,"",Ocene!E6)</f>
        <v/>
      </c>
      <c r="E2" t="str">
        <f>IF(Ocene!F6=0,"",Ocene!F6)</f>
        <v/>
      </c>
      <c r="F2" t="str">
        <f>IF(Ocene!G6=0,"",Ocene!G6)</f>
        <v/>
      </c>
      <c r="G2" t="str">
        <f>IF(Ocene!H6=0,"",Ocene!H6)</f>
        <v/>
      </c>
      <c r="H2" t="str">
        <f>IF(Ocene!I6=0,"",Ocene!I6)</f>
        <v/>
      </c>
      <c r="I2" t="str">
        <f>IF(Ocene!J6=0,"",Ocene!J6)</f>
        <v/>
      </c>
      <c r="J2" t="str">
        <f>IF(Ocene!K6=0,"",Ocene!K6)</f>
        <v/>
      </c>
      <c r="K2" t="str">
        <f>IF(Ocene!L6=0,"",Ocene!L6)</f>
        <v/>
      </c>
      <c r="L2" t="str">
        <f>IF(Ocene!M6=0,"",Ocene!M6)</f>
        <v/>
      </c>
      <c r="M2" t="str">
        <f>IF(Ocene!N6=0,"",Ocene!N6)</f>
        <v/>
      </c>
      <c r="N2" t="str">
        <f>IF(Ocene!O6=0,"",Ocene!O6)</f>
        <v/>
      </c>
      <c r="O2" t="str">
        <f>IF(Ocene!P6=0,"",Ocene!P6)</f>
        <v/>
      </c>
      <c r="P2" t="str">
        <f>IF(Ocene!Q6=0,"",Ocene!Q6)</f>
        <v/>
      </c>
      <c r="Q2" t="str">
        <f>IF(Ocene!R6=0,"",Ocene!R6)</f>
        <v/>
      </c>
      <c r="R2" t="str">
        <f>IF(Ocene!S6=0,"",Ocene!S6)</f>
        <v/>
      </c>
      <c r="S2" t="str">
        <f>IF(Ocene!T6=0,"",Ocene!T6)</f>
        <v/>
      </c>
      <c r="T2" t="str">
        <f>IF(Ocene!U6=0,"",Ocene!U6)</f>
        <v/>
      </c>
      <c r="U2" t="str">
        <f>IF(Ocene!V6=0,"",Ocene!V6)</f>
        <v/>
      </c>
      <c r="V2" t="str">
        <f>IF(Ocene!W6=0,"",Ocene!W6)</f>
        <v/>
      </c>
      <c r="W2" t="str">
        <f>IF(Ocene!X6=0,"",Ocene!X6)</f>
        <v/>
      </c>
      <c r="X2" t="str">
        <f>IF(Ocene!Y6=0,"",Ocene!Y6)</f>
        <v/>
      </c>
      <c r="Y2" t="str">
        <f>IF(Ocene!Z6=0,"",Ocene!Z6)</f>
        <v/>
      </c>
      <c r="Z2" t="str">
        <f>IF(Ocene!AA6=0,"",Ocene!AA6)</f>
        <v/>
      </c>
      <c r="AA2" t="str">
        <f>IF(Ocene!AB6=0,"",Ocene!AB6)</f>
        <v/>
      </c>
      <c r="AB2" t="str">
        <f>IF(Ocene!AC6=0,"",Ocene!AC6)</f>
        <v/>
      </c>
      <c r="AC2" t="str">
        <f>IF(Ocene!AD6=0,"",Ocene!AD6)</f>
        <v/>
      </c>
      <c r="AD2" t="str">
        <f>IF(Ocene!AE6=0,"",Ocene!AE6)</f>
        <v/>
      </c>
      <c r="AE2" t="str">
        <f>IF(Ocene!AF6=0,"",Ocene!AF6)</f>
        <v/>
      </c>
      <c r="AF2" t="str">
        <f>IF(Ocene!AG6=0,"",Ocene!AG6)</f>
        <v/>
      </c>
      <c r="AH2">
        <f>Ocene!C6</f>
        <v>0</v>
      </c>
    </row>
    <row r="3" spans="1:36" x14ac:dyDescent="0.25">
      <c r="A3" t="str">
        <f>IF(Ocene!B7=0,"",Ocene!B7)</f>
        <v/>
      </c>
      <c r="B3" t="str">
        <f>IF(Ocene!C7=0,"",Ocene!C7)</f>
        <v/>
      </c>
      <c r="C3" t="str">
        <f>IF(Ocene!D7=0,"",Ocene!D7)</f>
        <v/>
      </c>
      <c r="D3" t="str">
        <f>IF(Ocene!E7=0,"",Ocene!E7)</f>
        <v/>
      </c>
      <c r="E3" t="str">
        <f>IF(Ocene!F7=0,"",Ocene!F7)</f>
        <v/>
      </c>
      <c r="F3" t="str">
        <f>IF(Ocene!G7=0,"",Ocene!G7)</f>
        <v/>
      </c>
      <c r="G3" t="str">
        <f>IF(Ocene!H7=0,"",Ocene!H7)</f>
        <v/>
      </c>
      <c r="H3" t="str">
        <f>IF(Ocene!I7=0,"",Ocene!I7)</f>
        <v/>
      </c>
      <c r="I3" t="str">
        <f>IF(Ocene!J7=0,"",Ocene!J7)</f>
        <v/>
      </c>
      <c r="J3" t="str">
        <f>IF(Ocene!K7=0,"",Ocene!K7)</f>
        <v/>
      </c>
      <c r="K3" t="str">
        <f>IF(Ocene!L7=0,"",Ocene!L7)</f>
        <v/>
      </c>
      <c r="L3" t="str">
        <f>IF(Ocene!M7=0,"",Ocene!M7)</f>
        <v/>
      </c>
      <c r="M3" t="str">
        <f>IF(Ocene!N7=0,"",Ocene!N7)</f>
        <v/>
      </c>
      <c r="N3" t="str">
        <f>IF(Ocene!O7=0,"",Ocene!O7)</f>
        <v/>
      </c>
      <c r="O3" t="str">
        <f>IF(Ocene!P7=0,"",Ocene!P7)</f>
        <v/>
      </c>
      <c r="P3" t="str">
        <f>IF(Ocene!Q7=0,"",Ocene!Q7)</f>
        <v/>
      </c>
      <c r="Q3" t="str">
        <f>IF(Ocene!R7=0,"",Ocene!R7)</f>
        <v/>
      </c>
      <c r="R3" t="str">
        <f>IF(Ocene!S7=0,"",Ocene!S7)</f>
        <v/>
      </c>
      <c r="S3" t="str">
        <f>IF(Ocene!T7=0,"",Ocene!T7)</f>
        <v/>
      </c>
      <c r="T3" t="str">
        <f>IF(Ocene!U7=0,"",Ocene!U7)</f>
        <v/>
      </c>
      <c r="U3" t="str">
        <f>IF(Ocene!V7=0,"",Ocene!V7)</f>
        <v/>
      </c>
      <c r="V3" t="str">
        <f>IF(Ocene!W7=0,"",Ocene!W7)</f>
        <v/>
      </c>
      <c r="W3" t="str">
        <f>IF(Ocene!X7=0,"",Ocene!X7)</f>
        <v/>
      </c>
      <c r="X3" t="str">
        <f>IF(Ocene!Y7=0,"",Ocene!Y7)</f>
        <v/>
      </c>
      <c r="Y3" t="str">
        <f>IF(Ocene!Z7=0,"",Ocene!Z7)</f>
        <v/>
      </c>
      <c r="Z3" t="str">
        <f>IF(Ocene!AA7=0,"",Ocene!AA7)</f>
        <v/>
      </c>
      <c r="AA3" t="str">
        <f>IF(Ocene!AB7=0,"",Ocene!AB7)</f>
        <v/>
      </c>
      <c r="AB3" t="str">
        <f>IF(Ocene!AC7=0,"",Ocene!AC7)</f>
        <v/>
      </c>
      <c r="AC3" t="str">
        <f>IF(Ocene!AD7=0,"",Ocene!AD7)</f>
        <v/>
      </c>
      <c r="AD3" t="str">
        <f>IF(Ocene!AE7=0,"",Ocene!AE7)</f>
        <v/>
      </c>
      <c r="AE3" t="str">
        <f>IF(Ocene!AF7=0,"",Ocene!AF7)</f>
        <v/>
      </c>
      <c r="AF3" t="str">
        <f>IF(Ocene!AG7=0,"",Ocene!AG7)</f>
        <v/>
      </c>
      <c r="AH3">
        <f>Ocene!C7</f>
        <v>0</v>
      </c>
      <c r="AJ3" t="s">
        <v>114</v>
      </c>
    </row>
    <row r="4" spans="1:36" x14ac:dyDescent="0.25">
      <c r="A4" t="str">
        <f>IF(Ocene!B8=0,"",Ocene!B8)</f>
        <v/>
      </c>
      <c r="B4" t="str">
        <f>IF(Ocene!C8=0,"",Ocene!C8)</f>
        <v/>
      </c>
      <c r="C4" t="str">
        <f>IF(Ocene!D8=0,"",Ocene!D8)</f>
        <v/>
      </c>
      <c r="D4" t="str">
        <f>IF(Ocene!E8=0,"",Ocene!E8)</f>
        <v/>
      </c>
      <c r="E4" t="str">
        <f>IF(Ocene!F8=0,"",Ocene!F8)</f>
        <v/>
      </c>
      <c r="F4" t="str">
        <f>IF(Ocene!G8=0,"",Ocene!G8)</f>
        <v/>
      </c>
      <c r="G4" t="str">
        <f>IF(Ocene!H8=0,"",Ocene!H8)</f>
        <v/>
      </c>
      <c r="H4" t="str">
        <f>IF(Ocene!I8=0,"",Ocene!I8)</f>
        <v/>
      </c>
      <c r="I4" t="str">
        <f>IF(Ocene!J8=0,"",Ocene!J8)</f>
        <v/>
      </c>
      <c r="J4" t="str">
        <f>IF(Ocene!K8=0,"",Ocene!K8)</f>
        <v/>
      </c>
      <c r="K4" t="str">
        <f>IF(Ocene!L8=0,"",Ocene!L8)</f>
        <v/>
      </c>
      <c r="L4" t="str">
        <f>IF(Ocene!M8=0,"",Ocene!M8)</f>
        <v/>
      </c>
      <c r="M4" t="str">
        <f>IF(Ocene!N8=0,"",Ocene!N8)</f>
        <v/>
      </c>
      <c r="N4" t="str">
        <f>IF(Ocene!O8=0,"",Ocene!O8)</f>
        <v/>
      </c>
      <c r="O4" t="str">
        <f>IF(Ocene!P8=0,"",Ocene!P8)</f>
        <v/>
      </c>
      <c r="P4" t="str">
        <f>IF(Ocene!Q8=0,"",Ocene!Q8)</f>
        <v/>
      </c>
      <c r="Q4" t="str">
        <f>IF(Ocene!R8=0,"",Ocene!R8)</f>
        <v/>
      </c>
      <c r="R4" t="str">
        <f>IF(Ocene!S8=0,"",Ocene!S8)</f>
        <v/>
      </c>
      <c r="S4" t="str">
        <f>IF(Ocene!T8=0,"",Ocene!T8)</f>
        <v/>
      </c>
      <c r="T4" t="str">
        <f>IF(Ocene!U8=0,"",Ocene!U8)</f>
        <v/>
      </c>
      <c r="U4" t="str">
        <f>IF(Ocene!V8=0,"",Ocene!V8)</f>
        <v/>
      </c>
      <c r="V4" t="str">
        <f>IF(Ocene!W8=0,"",Ocene!W8)</f>
        <v/>
      </c>
      <c r="W4" t="str">
        <f>IF(Ocene!X8=0,"",Ocene!X8)</f>
        <v/>
      </c>
      <c r="X4" t="str">
        <f>IF(Ocene!Y8=0,"",Ocene!Y8)</f>
        <v/>
      </c>
      <c r="Y4" t="str">
        <f>IF(Ocene!Z8=0,"",Ocene!Z8)</f>
        <v/>
      </c>
      <c r="Z4" t="str">
        <f>IF(Ocene!AA8=0,"",Ocene!AA8)</f>
        <v/>
      </c>
      <c r="AA4" t="str">
        <f>IF(Ocene!AB8=0,"",Ocene!AB8)</f>
        <v/>
      </c>
      <c r="AB4" t="str">
        <f>IF(Ocene!AC8=0,"",Ocene!AC8)</f>
        <v/>
      </c>
      <c r="AC4" t="str">
        <f>IF(Ocene!AD8=0,"",Ocene!AD8)</f>
        <v/>
      </c>
      <c r="AD4" t="str">
        <f>IF(Ocene!AE8=0,"",Ocene!AE8)</f>
        <v/>
      </c>
      <c r="AE4" t="str">
        <f>IF(Ocene!AF8=0,"",Ocene!AF8)</f>
        <v/>
      </c>
      <c r="AF4" t="str">
        <f>IF(Ocene!AG8=0,"",Ocene!AG8)</f>
        <v/>
      </c>
      <c r="AH4">
        <f>Ocene!C8</f>
        <v>0</v>
      </c>
      <c r="AJ4">
        <f>COUNTIF(AH2:AH37,"=м")</f>
        <v>0</v>
      </c>
    </row>
    <row r="5" spans="1:36" x14ac:dyDescent="0.25">
      <c r="A5" t="str">
        <f>IF(Ocene!B9=0,"",Ocene!B9)</f>
        <v/>
      </c>
      <c r="B5" t="str">
        <f>IF(Ocene!C9=0,"",Ocene!C9)</f>
        <v/>
      </c>
      <c r="C5" t="str">
        <f>IF(Ocene!D9=0,"",Ocene!D9)</f>
        <v/>
      </c>
      <c r="D5" t="str">
        <f>IF(Ocene!E9=0,"",Ocene!E9)</f>
        <v/>
      </c>
      <c r="E5" t="str">
        <f>IF(Ocene!F9=0,"",Ocene!F9)</f>
        <v/>
      </c>
      <c r="F5" t="str">
        <f>IF(Ocene!G9=0,"",Ocene!G9)</f>
        <v/>
      </c>
      <c r="G5" t="str">
        <f>IF(Ocene!H9=0,"",Ocene!H9)</f>
        <v/>
      </c>
      <c r="H5" t="str">
        <f>IF(Ocene!I9=0,"",Ocene!I9)</f>
        <v/>
      </c>
      <c r="I5" t="str">
        <f>IF(Ocene!J9=0,"",Ocene!J9)</f>
        <v/>
      </c>
      <c r="J5" t="str">
        <f>IF(Ocene!K9=0,"",Ocene!K9)</f>
        <v/>
      </c>
      <c r="K5" t="str">
        <f>IF(Ocene!L9=0,"",Ocene!L9)</f>
        <v/>
      </c>
      <c r="L5" t="str">
        <f>IF(Ocene!M9=0,"",Ocene!M9)</f>
        <v/>
      </c>
      <c r="M5" t="str">
        <f>IF(Ocene!N9=0,"",Ocene!N9)</f>
        <v/>
      </c>
      <c r="N5" t="str">
        <f>IF(Ocene!O9=0,"",Ocene!O9)</f>
        <v/>
      </c>
      <c r="O5" t="str">
        <f>IF(Ocene!P9=0,"",Ocene!P9)</f>
        <v/>
      </c>
      <c r="P5" t="str">
        <f>IF(Ocene!Q9=0,"",Ocene!Q9)</f>
        <v/>
      </c>
      <c r="Q5" t="str">
        <f>IF(Ocene!R9=0,"",Ocene!R9)</f>
        <v/>
      </c>
      <c r="R5" t="str">
        <f>IF(Ocene!S9=0,"",Ocene!S9)</f>
        <v/>
      </c>
      <c r="S5" t="str">
        <f>IF(Ocene!T9=0,"",Ocene!T9)</f>
        <v/>
      </c>
      <c r="T5" t="str">
        <f>IF(Ocene!U9=0,"",Ocene!U9)</f>
        <v/>
      </c>
      <c r="U5" t="str">
        <f>IF(Ocene!V9=0,"",Ocene!V9)</f>
        <v/>
      </c>
      <c r="V5" t="str">
        <f>IF(Ocene!W9=0,"",Ocene!W9)</f>
        <v/>
      </c>
      <c r="W5" t="str">
        <f>IF(Ocene!X9=0,"",Ocene!X9)</f>
        <v/>
      </c>
      <c r="X5" t="str">
        <f>IF(Ocene!Y9=0,"",Ocene!Y9)</f>
        <v/>
      </c>
      <c r="Y5" t="str">
        <f>IF(Ocene!Z9=0,"",Ocene!Z9)</f>
        <v/>
      </c>
      <c r="Z5" t="str">
        <f>IF(Ocene!AA9=0,"",Ocene!AA9)</f>
        <v/>
      </c>
      <c r="AA5" t="str">
        <f>IF(Ocene!AB9=0,"",Ocene!AB9)</f>
        <v/>
      </c>
      <c r="AB5" t="str">
        <f>IF(Ocene!AC9=0,"",Ocene!AC9)</f>
        <v/>
      </c>
      <c r="AC5" t="str">
        <f>IF(Ocene!AD9=0,"",Ocene!AD9)</f>
        <v/>
      </c>
      <c r="AD5" t="str">
        <f>IF(Ocene!AE9=0,"",Ocene!AE9)</f>
        <v/>
      </c>
      <c r="AE5" t="str">
        <f>IF(Ocene!AF9=0,"",Ocene!AF9)</f>
        <v/>
      </c>
      <c r="AF5" t="str">
        <f>IF(Ocene!AG9=0,"",Ocene!AG9)</f>
        <v/>
      </c>
      <c r="AH5">
        <f>Ocene!C9</f>
        <v>0</v>
      </c>
    </row>
    <row r="6" spans="1:36" x14ac:dyDescent="0.25">
      <c r="A6" t="str">
        <f>IF(Ocene!B10=0,"",Ocene!B10)</f>
        <v/>
      </c>
      <c r="B6" t="str">
        <f>IF(Ocene!C10=0,"",Ocene!C10)</f>
        <v/>
      </c>
      <c r="C6" t="str">
        <f>IF(Ocene!D10=0,"",Ocene!D10)</f>
        <v/>
      </c>
      <c r="D6" t="str">
        <f>IF(Ocene!E10=0,"",Ocene!E10)</f>
        <v/>
      </c>
      <c r="E6" t="str">
        <f>IF(Ocene!F10=0,"",Ocene!F10)</f>
        <v/>
      </c>
      <c r="F6" t="str">
        <f>IF(Ocene!G10=0,"",Ocene!G10)</f>
        <v/>
      </c>
      <c r="G6" t="str">
        <f>IF(Ocene!H10=0,"",Ocene!H10)</f>
        <v/>
      </c>
      <c r="H6" t="str">
        <f>IF(Ocene!I10=0,"",Ocene!I10)</f>
        <v/>
      </c>
      <c r="I6" t="str">
        <f>IF(Ocene!J10=0,"",Ocene!J10)</f>
        <v/>
      </c>
      <c r="J6" t="str">
        <f>IF(Ocene!K10=0,"",Ocene!K10)</f>
        <v/>
      </c>
      <c r="K6" t="str">
        <f>IF(Ocene!L10=0,"",Ocene!L10)</f>
        <v/>
      </c>
      <c r="L6" t="str">
        <f>IF(Ocene!M10=0,"",Ocene!M10)</f>
        <v/>
      </c>
      <c r="M6" t="str">
        <f>IF(Ocene!N10=0,"",Ocene!N10)</f>
        <v/>
      </c>
      <c r="N6" t="str">
        <f>IF(Ocene!O10=0,"",Ocene!O10)</f>
        <v/>
      </c>
      <c r="O6" t="str">
        <f>IF(Ocene!P10=0,"",Ocene!P10)</f>
        <v/>
      </c>
      <c r="P6" t="str">
        <f>IF(Ocene!Q10=0,"",Ocene!Q10)</f>
        <v/>
      </c>
      <c r="Q6" t="str">
        <f>IF(Ocene!R10=0,"",Ocene!R10)</f>
        <v/>
      </c>
      <c r="R6" t="str">
        <f>IF(Ocene!S10=0,"",Ocene!S10)</f>
        <v/>
      </c>
      <c r="S6" t="str">
        <f>IF(Ocene!T10=0,"",Ocene!T10)</f>
        <v/>
      </c>
      <c r="T6" t="str">
        <f>IF(Ocene!U10=0,"",Ocene!U10)</f>
        <v/>
      </c>
      <c r="U6" t="str">
        <f>IF(Ocene!V10=0,"",Ocene!V10)</f>
        <v/>
      </c>
      <c r="V6" t="str">
        <f>IF(Ocene!W10=0,"",Ocene!W10)</f>
        <v/>
      </c>
      <c r="W6" t="str">
        <f>IF(Ocene!X10=0,"",Ocene!X10)</f>
        <v/>
      </c>
      <c r="X6" t="str">
        <f>IF(Ocene!Y10=0,"",Ocene!Y10)</f>
        <v/>
      </c>
      <c r="Y6" t="str">
        <f>IF(Ocene!Z10=0,"",Ocene!Z10)</f>
        <v/>
      </c>
      <c r="Z6" t="str">
        <f>IF(Ocene!AA10=0,"",Ocene!AA10)</f>
        <v/>
      </c>
      <c r="AA6" t="str">
        <f>IF(Ocene!AB10=0,"",Ocene!AB10)</f>
        <v/>
      </c>
      <c r="AB6" t="str">
        <f>IF(Ocene!AC10=0,"",Ocene!AC10)</f>
        <v/>
      </c>
      <c r="AC6" t="str">
        <f>IF(Ocene!AD10=0,"",Ocene!AD10)</f>
        <v/>
      </c>
      <c r="AD6" t="str">
        <f>IF(Ocene!AE10=0,"",Ocene!AE10)</f>
        <v/>
      </c>
      <c r="AE6" t="str">
        <f>IF(Ocene!AF10=0,"",Ocene!AF10)</f>
        <v/>
      </c>
      <c r="AF6" t="str">
        <f>IF(Ocene!AG10=0,"",Ocene!AG10)</f>
        <v/>
      </c>
      <c r="AH6">
        <f>Ocene!C10</f>
        <v>0</v>
      </c>
      <c r="AJ6" t="s">
        <v>115</v>
      </c>
    </row>
    <row r="7" spans="1:36" x14ac:dyDescent="0.25">
      <c r="A7" t="str">
        <f>IF(Ocene!B11=0,"",Ocene!B11)</f>
        <v/>
      </c>
      <c r="B7" t="str">
        <f>IF(Ocene!C11=0,"",Ocene!C11)</f>
        <v/>
      </c>
      <c r="C7" t="str">
        <f>IF(Ocene!D11=0,"",Ocene!D11)</f>
        <v/>
      </c>
      <c r="D7" t="str">
        <f>IF(Ocene!E11=0,"",Ocene!E11)</f>
        <v/>
      </c>
      <c r="E7" t="str">
        <f>IF(Ocene!F11=0,"",Ocene!F11)</f>
        <v/>
      </c>
      <c r="F7" t="str">
        <f>IF(Ocene!G11=0,"",Ocene!G11)</f>
        <v/>
      </c>
      <c r="G7" t="str">
        <f>IF(Ocene!H11=0,"",Ocene!H11)</f>
        <v/>
      </c>
      <c r="H7" t="str">
        <f>IF(Ocene!I11=0,"",Ocene!I11)</f>
        <v/>
      </c>
      <c r="I7" t="str">
        <f>IF(Ocene!J11=0,"",Ocene!J11)</f>
        <v/>
      </c>
      <c r="J7" t="str">
        <f>IF(Ocene!K11=0,"",Ocene!K11)</f>
        <v/>
      </c>
      <c r="K7" t="str">
        <f>IF(Ocene!L11=0,"",Ocene!L11)</f>
        <v/>
      </c>
      <c r="L7" t="str">
        <f>IF(Ocene!M11=0,"",Ocene!M11)</f>
        <v/>
      </c>
      <c r="M7" t="str">
        <f>IF(Ocene!N11=0,"",Ocene!N11)</f>
        <v/>
      </c>
      <c r="N7" t="str">
        <f>IF(Ocene!O11=0,"",Ocene!O11)</f>
        <v/>
      </c>
      <c r="O7" t="str">
        <f>IF(Ocene!P11=0,"",Ocene!P11)</f>
        <v/>
      </c>
      <c r="P7" t="str">
        <f>IF(Ocene!Q11=0,"",Ocene!Q11)</f>
        <v/>
      </c>
      <c r="Q7" t="str">
        <f>IF(Ocene!R11=0,"",Ocene!R11)</f>
        <v/>
      </c>
      <c r="R7" t="str">
        <f>IF(Ocene!S11=0,"",Ocene!S11)</f>
        <v/>
      </c>
      <c r="S7" t="str">
        <f>IF(Ocene!T11=0,"",Ocene!T11)</f>
        <v/>
      </c>
      <c r="T7" t="str">
        <f>IF(Ocene!U11=0,"",Ocene!U11)</f>
        <v/>
      </c>
      <c r="U7" t="str">
        <f>IF(Ocene!V11=0,"",Ocene!V11)</f>
        <v/>
      </c>
      <c r="V7" t="str">
        <f>IF(Ocene!W11=0,"",Ocene!W11)</f>
        <v/>
      </c>
      <c r="W7" t="str">
        <f>IF(Ocene!X11=0,"",Ocene!X11)</f>
        <v/>
      </c>
      <c r="X7" t="str">
        <f>IF(Ocene!Y11=0,"",Ocene!Y11)</f>
        <v/>
      </c>
      <c r="Y7" t="str">
        <f>IF(Ocene!Z11=0,"",Ocene!Z11)</f>
        <v/>
      </c>
      <c r="Z7" t="str">
        <f>IF(Ocene!AA11=0,"",Ocene!AA11)</f>
        <v/>
      </c>
      <c r="AA7" t="str">
        <f>IF(Ocene!AB11=0,"",Ocene!AB11)</f>
        <v/>
      </c>
      <c r="AB7" t="str">
        <f>IF(Ocene!AC11=0,"",Ocene!AC11)</f>
        <v/>
      </c>
      <c r="AC7" t="str">
        <f>IF(Ocene!AD11=0,"",Ocene!AD11)</f>
        <v/>
      </c>
      <c r="AD7" t="str">
        <f>IF(Ocene!AE11=0,"",Ocene!AE11)</f>
        <v/>
      </c>
      <c r="AE7" t="str">
        <f>IF(Ocene!AF11=0,"",Ocene!AF11)</f>
        <v/>
      </c>
      <c r="AF7" t="str">
        <f>IF(Ocene!AG11=0,"",Ocene!AG11)</f>
        <v/>
      </c>
      <c r="AH7">
        <f>Ocene!C11</f>
        <v>0</v>
      </c>
      <c r="AJ7">
        <f>COUNTIF(AH2:AH37,"=ж")</f>
        <v>0</v>
      </c>
    </row>
    <row r="8" spans="1:36" x14ac:dyDescent="0.25">
      <c r="A8" t="str">
        <f>IF(Ocene!B12=0,"",Ocene!B12)</f>
        <v/>
      </c>
      <c r="B8" t="str">
        <f>IF(Ocene!C12=0,"",Ocene!C12)</f>
        <v/>
      </c>
      <c r="C8" t="str">
        <f>IF(Ocene!D12=0,"",Ocene!D12)</f>
        <v/>
      </c>
      <c r="D8" t="str">
        <f>IF(Ocene!E12=0,"",Ocene!E12)</f>
        <v/>
      </c>
      <c r="E8" t="str">
        <f>IF(Ocene!F12=0,"",Ocene!F12)</f>
        <v/>
      </c>
      <c r="F8" t="str">
        <f>IF(Ocene!G12=0,"",Ocene!G12)</f>
        <v/>
      </c>
      <c r="G8" t="str">
        <f>IF(Ocene!H12=0,"",Ocene!H12)</f>
        <v/>
      </c>
      <c r="H8" t="str">
        <f>IF(Ocene!I12=0,"",Ocene!I12)</f>
        <v/>
      </c>
      <c r="I8" t="str">
        <f>IF(Ocene!J12=0,"",Ocene!J12)</f>
        <v/>
      </c>
      <c r="J8" t="str">
        <f>IF(Ocene!K12=0,"",Ocene!K12)</f>
        <v/>
      </c>
      <c r="K8" t="str">
        <f>IF(Ocene!L12=0,"",Ocene!L12)</f>
        <v/>
      </c>
      <c r="L8" t="str">
        <f>IF(Ocene!M12=0,"",Ocene!M12)</f>
        <v/>
      </c>
      <c r="M8" t="str">
        <f>IF(Ocene!N12=0,"",Ocene!N12)</f>
        <v/>
      </c>
      <c r="N8" t="str">
        <f>IF(Ocene!O12=0,"",Ocene!O12)</f>
        <v/>
      </c>
      <c r="O8" t="str">
        <f>IF(Ocene!P12=0,"",Ocene!P12)</f>
        <v/>
      </c>
      <c r="P8" t="str">
        <f>IF(Ocene!Q12=0,"",Ocene!Q12)</f>
        <v/>
      </c>
      <c r="Q8" t="str">
        <f>IF(Ocene!R12=0,"",Ocene!R12)</f>
        <v/>
      </c>
      <c r="R8" t="str">
        <f>IF(Ocene!S12=0,"",Ocene!S12)</f>
        <v/>
      </c>
      <c r="S8" t="str">
        <f>IF(Ocene!T12=0,"",Ocene!T12)</f>
        <v/>
      </c>
      <c r="T8" t="str">
        <f>IF(Ocene!U12=0,"",Ocene!U12)</f>
        <v/>
      </c>
      <c r="U8" t="str">
        <f>IF(Ocene!V12=0,"",Ocene!V12)</f>
        <v/>
      </c>
      <c r="V8" t="str">
        <f>IF(Ocene!W12=0,"",Ocene!W12)</f>
        <v/>
      </c>
      <c r="W8" t="str">
        <f>IF(Ocene!X12=0,"",Ocene!X12)</f>
        <v/>
      </c>
      <c r="X8" t="str">
        <f>IF(Ocene!Y12=0,"",Ocene!Y12)</f>
        <v/>
      </c>
      <c r="Y8" t="str">
        <f>IF(Ocene!Z12=0,"",Ocene!Z12)</f>
        <v/>
      </c>
      <c r="Z8" t="str">
        <f>IF(Ocene!AA12=0,"",Ocene!AA12)</f>
        <v/>
      </c>
      <c r="AA8" t="str">
        <f>IF(Ocene!AB12=0,"",Ocene!AB12)</f>
        <v/>
      </c>
      <c r="AB8" t="str">
        <f>IF(Ocene!AC12=0,"",Ocene!AC12)</f>
        <v/>
      </c>
      <c r="AC8" t="str">
        <f>IF(Ocene!AD12=0,"",Ocene!AD12)</f>
        <v/>
      </c>
      <c r="AD8" t="str">
        <f>IF(Ocene!AE12=0,"",Ocene!AE12)</f>
        <v/>
      </c>
      <c r="AE8" t="str">
        <f>IF(Ocene!AF12=0,"",Ocene!AF12)</f>
        <v/>
      </c>
      <c r="AF8" t="str">
        <f>IF(Ocene!AG12=0,"",Ocene!AG12)</f>
        <v/>
      </c>
      <c r="AH8">
        <f>Ocene!C12</f>
        <v>0</v>
      </c>
    </row>
    <row r="9" spans="1:36" x14ac:dyDescent="0.25">
      <c r="A9" t="str">
        <f>IF(Ocene!B13=0,"",Ocene!B13)</f>
        <v/>
      </c>
      <c r="B9" t="str">
        <f>IF(Ocene!C13=0,"",Ocene!C13)</f>
        <v/>
      </c>
      <c r="C9" t="str">
        <f>IF(Ocene!D13=0,"",Ocene!D13)</f>
        <v/>
      </c>
      <c r="D9" t="str">
        <f>IF(Ocene!E13=0,"",Ocene!E13)</f>
        <v/>
      </c>
      <c r="E9" t="str">
        <f>IF(Ocene!F13=0,"",Ocene!F13)</f>
        <v/>
      </c>
      <c r="F9" t="str">
        <f>IF(Ocene!G13=0,"",Ocene!G13)</f>
        <v/>
      </c>
      <c r="G9" t="str">
        <f>IF(Ocene!H13=0,"",Ocene!H13)</f>
        <v/>
      </c>
      <c r="H9" t="str">
        <f>IF(Ocene!I13=0,"",Ocene!I13)</f>
        <v/>
      </c>
      <c r="I9" t="str">
        <f>IF(Ocene!J13=0,"",Ocene!J13)</f>
        <v/>
      </c>
      <c r="J9" t="str">
        <f>IF(Ocene!K13=0,"",Ocene!K13)</f>
        <v/>
      </c>
      <c r="K9" t="str">
        <f>IF(Ocene!L13=0,"",Ocene!L13)</f>
        <v/>
      </c>
      <c r="L9" t="str">
        <f>IF(Ocene!M13=0,"",Ocene!M13)</f>
        <v/>
      </c>
      <c r="M9" t="str">
        <f>IF(Ocene!N13=0,"",Ocene!N13)</f>
        <v/>
      </c>
      <c r="N9" t="str">
        <f>IF(Ocene!O13=0,"",Ocene!O13)</f>
        <v/>
      </c>
      <c r="O9" t="str">
        <f>IF(Ocene!P13=0,"",Ocene!P13)</f>
        <v/>
      </c>
      <c r="P9" t="str">
        <f>IF(Ocene!Q13=0,"",Ocene!Q13)</f>
        <v/>
      </c>
      <c r="Q9" t="str">
        <f>IF(Ocene!R13=0,"",Ocene!R13)</f>
        <v/>
      </c>
      <c r="R9" t="str">
        <f>IF(Ocene!S13=0,"",Ocene!S13)</f>
        <v/>
      </c>
      <c r="S9" t="str">
        <f>IF(Ocene!T13=0,"",Ocene!T13)</f>
        <v/>
      </c>
      <c r="T9" t="str">
        <f>IF(Ocene!U13=0,"",Ocene!U13)</f>
        <v/>
      </c>
      <c r="U9" t="str">
        <f>IF(Ocene!V13=0,"",Ocene!V13)</f>
        <v/>
      </c>
      <c r="V9" t="str">
        <f>IF(Ocene!W13=0,"",Ocene!W13)</f>
        <v/>
      </c>
      <c r="W9" t="str">
        <f>IF(Ocene!X13=0,"",Ocene!X13)</f>
        <v/>
      </c>
      <c r="X9" t="str">
        <f>IF(Ocene!Y13=0,"",Ocene!Y13)</f>
        <v/>
      </c>
      <c r="Y9" t="str">
        <f>IF(Ocene!Z13=0,"",Ocene!Z13)</f>
        <v/>
      </c>
      <c r="Z9" t="str">
        <f>IF(Ocene!AA13=0,"",Ocene!AA13)</f>
        <v/>
      </c>
      <c r="AA9" t="str">
        <f>IF(Ocene!AB13=0,"",Ocene!AB13)</f>
        <v/>
      </c>
      <c r="AB9" t="str">
        <f>IF(Ocene!AC13=0,"",Ocene!AC13)</f>
        <v/>
      </c>
      <c r="AC9" t="str">
        <f>IF(Ocene!AD13=0,"",Ocene!AD13)</f>
        <v/>
      </c>
      <c r="AD9" t="str">
        <f>IF(Ocene!AE13=0,"",Ocene!AE13)</f>
        <v/>
      </c>
      <c r="AE9" t="str">
        <f>IF(Ocene!AF13=0,"",Ocene!AF13)</f>
        <v/>
      </c>
      <c r="AF9" t="str">
        <f>IF(Ocene!AG13=0,"",Ocene!AG13)</f>
        <v/>
      </c>
      <c r="AH9">
        <f>Ocene!C13</f>
        <v>0</v>
      </c>
    </row>
    <row r="10" spans="1:36" x14ac:dyDescent="0.25">
      <c r="A10" t="str">
        <f>IF(Ocene!B14=0,"",Ocene!B14)</f>
        <v/>
      </c>
      <c r="B10" t="str">
        <f>IF(Ocene!C14=0,"",Ocene!C14)</f>
        <v/>
      </c>
      <c r="C10" t="str">
        <f>IF(Ocene!D14=0,"",Ocene!D14)</f>
        <v/>
      </c>
      <c r="D10" t="str">
        <f>IF(Ocene!E14=0,"",Ocene!E14)</f>
        <v/>
      </c>
      <c r="E10" t="str">
        <f>IF(Ocene!F14=0,"",Ocene!F14)</f>
        <v/>
      </c>
      <c r="F10" t="str">
        <f>IF(Ocene!G14=0,"",Ocene!G14)</f>
        <v/>
      </c>
      <c r="G10" t="str">
        <f>IF(Ocene!H14=0,"",Ocene!H14)</f>
        <v/>
      </c>
      <c r="H10" t="str">
        <f>IF(Ocene!I14=0,"",Ocene!I14)</f>
        <v/>
      </c>
      <c r="I10" t="str">
        <f>IF(Ocene!J14=0,"",Ocene!J14)</f>
        <v/>
      </c>
      <c r="J10" t="str">
        <f>IF(Ocene!K14=0,"",Ocene!K14)</f>
        <v/>
      </c>
      <c r="K10" t="str">
        <f>IF(Ocene!L14=0,"",Ocene!L14)</f>
        <v/>
      </c>
      <c r="L10" t="str">
        <f>IF(Ocene!M14=0,"",Ocene!M14)</f>
        <v/>
      </c>
      <c r="M10" t="str">
        <f>IF(Ocene!N14=0,"",Ocene!N14)</f>
        <v/>
      </c>
      <c r="N10" t="str">
        <f>IF(Ocene!O14=0,"",Ocene!O14)</f>
        <v/>
      </c>
      <c r="O10" t="str">
        <f>IF(Ocene!P14=0,"",Ocene!P14)</f>
        <v/>
      </c>
      <c r="P10" t="str">
        <f>IF(Ocene!Q14=0,"",Ocene!Q14)</f>
        <v/>
      </c>
      <c r="Q10" t="str">
        <f>IF(Ocene!R14=0,"",Ocene!R14)</f>
        <v/>
      </c>
      <c r="R10" t="str">
        <f>IF(Ocene!S14=0,"",Ocene!S14)</f>
        <v/>
      </c>
      <c r="S10" t="str">
        <f>IF(Ocene!T14=0,"",Ocene!T14)</f>
        <v/>
      </c>
      <c r="T10" t="str">
        <f>IF(Ocene!U14=0,"",Ocene!U14)</f>
        <v/>
      </c>
      <c r="U10" t="str">
        <f>IF(Ocene!V14=0,"",Ocene!V14)</f>
        <v/>
      </c>
      <c r="V10" t="str">
        <f>IF(Ocene!W14=0,"",Ocene!W14)</f>
        <v/>
      </c>
      <c r="W10" t="str">
        <f>IF(Ocene!X14=0,"",Ocene!X14)</f>
        <v/>
      </c>
      <c r="X10" t="str">
        <f>IF(Ocene!Y14=0,"",Ocene!Y14)</f>
        <v/>
      </c>
      <c r="Y10" t="str">
        <f>IF(Ocene!Z14=0,"",Ocene!Z14)</f>
        <v/>
      </c>
      <c r="Z10" t="str">
        <f>IF(Ocene!AA14=0,"",Ocene!AA14)</f>
        <v/>
      </c>
      <c r="AA10" t="str">
        <f>IF(Ocene!AB14=0,"",Ocene!AB14)</f>
        <v/>
      </c>
      <c r="AB10" t="str">
        <f>IF(Ocene!AC14=0,"",Ocene!AC14)</f>
        <v/>
      </c>
      <c r="AC10" t="str">
        <f>IF(Ocene!AD14=0,"",Ocene!AD14)</f>
        <v/>
      </c>
      <c r="AD10" t="str">
        <f>IF(Ocene!AE14=0,"",Ocene!AE14)</f>
        <v/>
      </c>
      <c r="AE10" t="str">
        <f>IF(Ocene!AF14=0,"",Ocene!AF14)</f>
        <v/>
      </c>
      <c r="AF10" t="str">
        <f>IF(Ocene!AG14=0,"",Ocene!AG14)</f>
        <v/>
      </c>
      <c r="AH10">
        <f>Ocene!C14</f>
        <v>0</v>
      </c>
    </row>
    <row r="11" spans="1:36" x14ac:dyDescent="0.25">
      <c r="A11" t="str">
        <f>IF(Ocene!B15=0,"",Ocene!B15)</f>
        <v/>
      </c>
      <c r="B11" t="str">
        <f>IF(Ocene!C15=0,"",Ocene!C15)</f>
        <v/>
      </c>
      <c r="C11" t="str">
        <f>IF(Ocene!D15=0,"",Ocene!D15)</f>
        <v/>
      </c>
      <c r="D11" t="str">
        <f>IF(Ocene!E15=0,"",Ocene!E15)</f>
        <v/>
      </c>
      <c r="E11" t="str">
        <f>IF(Ocene!F15=0,"",Ocene!F15)</f>
        <v/>
      </c>
      <c r="F11" t="str">
        <f>IF(Ocene!G15=0,"",Ocene!G15)</f>
        <v/>
      </c>
      <c r="G11" t="str">
        <f>IF(Ocene!H15=0,"",Ocene!H15)</f>
        <v/>
      </c>
      <c r="H11" t="str">
        <f>IF(Ocene!I15=0,"",Ocene!I15)</f>
        <v/>
      </c>
      <c r="I11" t="str">
        <f>IF(Ocene!J15=0,"",Ocene!J15)</f>
        <v/>
      </c>
      <c r="J11" t="str">
        <f>IF(Ocene!K15=0,"",Ocene!K15)</f>
        <v/>
      </c>
      <c r="K11" t="str">
        <f>IF(Ocene!L15=0,"",Ocene!L15)</f>
        <v/>
      </c>
      <c r="L11" t="str">
        <f>IF(Ocene!M15=0,"",Ocene!M15)</f>
        <v/>
      </c>
      <c r="M11" t="str">
        <f>IF(Ocene!N15=0,"",Ocene!N15)</f>
        <v/>
      </c>
      <c r="N11" t="str">
        <f>IF(Ocene!O15=0,"",Ocene!O15)</f>
        <v/>
      </c>
      <c r="O11" t="str">
        <f>IF(Ocene!P15=0,"",Ocene!P15)</f>
        <v/>
      </c>
      <c r="P11" t="str">
        <f>IF(Ocene!Q15=0,"",Ocene!Q15)</f>
        <v/>
      </c>
      <c r="Q11" t="str">
        <f>IF(Ocene!R15=0,"",Ocene!R15)</f>
        <v/>
      </c>
      <c r="R11" t="str">
        <f>IF(Ocene!S15=0,"",Ocene!S15)</f>
        <v/>
      </c>
      <c r="S11" t="str">
        <f>IF(Ocene!T15=0,"",Ocene!T15)</f>
        <v/>
      </c>
      <c r="T11" t="str">
        <f>IF(Ocene!U15=0,"",Ocene!U15)</f>
        <v/>
      </c>
      <c r="U11" t="str">
        <f>IF(Ocene!V15=0,"",Ocene!V15)</f>
        <v/>
      </c>
      <c r="V11" t="str">
        <f>IF(Ocene!W15=0,"",Ocene!W15)</f>
        <v/>
      </c>
      <c r="W11" t="str">
        <f>IF(Ocene!X15=0,"",Ocene!X15)</f>
        <v/>
      </c>
      <c r="X11" t="str">
        <f>IF(Ocene!Y15=0,"",Ocene!Y15)</f>
        <v/>
      </c>
      <c r="Y11" t="str">
        <f>IF(Ocene!Z15=0,"",Ocene!Z15)</f>
        <v/>
      </c>
      <c r="Z11" t="str">
        <f>IF(Ocene!AA15=0,"",Ocene!AA15)</f>
        <v/>
      </c>
      <c r="AA11" t="str">
        <f>IF(Ocene!AB15=0,"",Ocene!AB15)</f>
        <v/>
      </c>
      <c r="AB11" t="str">
        <f>IF(Ocene!AC15=0,"",Ocene!AC15)</f>
        <v/>
      </c>
      <c r="AC11" t="str">
        <f>IF(Ocene!AD15=0,"",Ocene!AD15)</f>
        <v/>
      </c>
      <c r="AD11" t="str">
        <f>IF(Ocene!AE15=0,"",Ocene!AE15)</f>
        <v/>
      </c>
      <c r="AE11" t="str">
        <f>IF(Ocene!AF15=0,"",Ocene!AF15)</f>
        <v/>
      </c>
      <c r="AF11" t="str">
        <f>IF(Ocene!AG15=0,"",Ocene!AG15)</f>
        <v/>
      </c>
      <c r="AH11">
        <f>Ocene!C15</f>
        <v>0</v>
      </c>
    </row>
    <row r="12" spans="1:36" x14ac:dyDescent="0.25">
      <c r="A12" t="str">
        <f>IF(Ocene!B16=0,"",Ocene!B16)</f>
        <v/>
      </c>
      <c r="B12" t="str">
        <f>IF(Ocene!C16=0,"",Ocene!C16)</f>
        <v/>
      </c>
      <c r="C12" t="str">
        <f>IF(Ocene!D16=0,"",Ocene!D16)</f>
        <v/>
      </c>
      <c r="D12" t="str">
        <f>IF(Ocene!E16=0,"",Ocene!E16)</f>
        <v/>
      </c>
      <c r="E12" t="str">
        <f>IF(Ocene!F16=0,"",Ocene!F16)</f>
        <v/>
      </c>
      <c r="F12" t="str">
        <f>IF(Ocene!G16=0,"",Ocene!G16)</f>
        <v/>
      </c>
      <c r="G12" t="str">
        <f>IF(Ocene!H16=0,"",Ocene!H16)</f>
        <v/>
      </c>
      <c r="H12" t="str">
        <f>IF(Ocene!I16=0,"",Ocene!I16)</f>
        <v/>
      </c>
      <c r="I12" t="str">
        <f>IF(Ocene!J16=0,"",Ocene!J16)</f>
        <v/>
      </c>
      <c r="J12" t="str">
        <f>IF(Ocene!K16=0,"",Ocene!K16)</f>
        <v/>
      </c>
      <c r="K12" t="str">
        <f>IF(Ocene!L16=0,"",Ocene!L16)</f>
        <v/>
      </c>
      <c r="L12" t="str">
        <f>IF(Ocene!M16=0,"",Ocene!M16)</f>
        <v/>
      </c>
      <c r="M12" t="str">
        <f>IF(Ocene!N16=0,"",Ocene!N16)</f>
        <v/>
      </c>
      <c r="N12" t="str">
        <f>IF(Ocene!O16=0,"",Ocene!O16)</f>
        <v/>
      </c>
      <c r="O12" t="str">
        <f>IF(Ocene!P16=0,"",Ocene!P16)</f>
        <v/>
      </c>
      <c r="P12" t="str">
        <f>IF(Ocene!Q16=0,"",Ocene!Q16)</f>
        <v/>
      </c>
      <c r="Q12" t="str">
        <f>IF(Ocene!R16=0,"",Ocene!R16)</f>
        <v/>
      </c>
      <c r="R12" t="str">
        <f>IF(Ocene!S16=0,"",Ocene!S16)</f>
        <v/>
      </c>
      <c r="S12" t="str">
        <f>IF(Ocene!T16=0,"",Ocene!T16)</f>
        <v/>
      </c>
      <c r="T12" t="str">
        <f>IF(Ocene!U16=0,"",Ocene!U16)</f>
        <v/>
      </c>
      <c r="U12" t="str">
        <f>IF(Ocene!V16=0,"",Ocene!V16)</f>
        <v/>
      </c>
      <c r="V12" t="str">
        <f>IF(Ocene!W16=0,"",Ocene!W16)</f>
        <v/>
      </c>
      <c r="W12" t="str">
        <f>IF(Ocene!X16=0,"",Ocene!X16)</f>
        <v/>
      </c>
      <c r="X12" t="str">
        <f>IF(Ocene!Y16=0,"",Ocene!Y16)</f>
        <v/>
      </c>
      <c r="Y12" t="str">
        <f>IF(Ocene!Z16=0,"",Ocene!Z16)</f>
        <v/>
      </c>
      <c r="Z12" t="str">
        <f>IF(Ocene!AA16=0,"",Ocene!AA16)</f>
        <v/>
      </c>
      <c r="AA12" t="str">
        <f>IF(Ocene!AB16=0,"",Ocene!AB16)</f>
        <v/>
      </c>
      <c r="AB12" t="str">
        <f>IF(Ocene!AC16=0,"",Ocene!AC16)</f>
        <v/>
      </c>
      <c r="AC12" t="str">
        <f>IF(Ocene!AD16=0,"",Ocene!AD16)</f>
        <v/>
      </c>
      <c r="AD12" t="str">
        <f>IF(Ocene!AE16=0,"",Ocene!AE16)</f>
        <v/>
      </c>
      <c r="AE12" t="str">
        <f>IF(Ocene!AF16=0,"",Ocene!AF16)</f>
        <v/>
      </c>
      <c r="AF12" t="str">
        <f>IF(Ocene!AG16=0,"",Ocene!AG16)</f>
        <v/>
      </c>
      <c r="AH12">
        <f>Ocene!C16</f>
        <v>0</v>
      </c>
    </row>
    <row r="13" spans="1:36" x14ac:dyDescent="0.25">
      <c r="A13" t="str">
        <f>IF(Ocene!B17=0,"",Ocene!B17)</f>
        <v/>
      </c>
      <c r="B13" t="str">
        <f>IF(Ocene!C17=0,"",Ocene!C17)</f>
        <v/>
      </c>
      <c r="C13" t="str">
        <f>IF(Ocene!D17=0,"",Ocene!D17)</f>
        <v/>
      </c>
      <c r="D13" t="str">
        <f>IF(Ocene!E17=0,"",Ocene!E17)</f>
        <v/>
      </c>
      <c r="E13" t="str">
        <f>IF(Ocene!F17=0,"",Ocene!F17)</f>
        <v/>
      </c>
      <c r="F13" t="str">
        <f>IF(Ocene!G17=0,"",Ocene!G17)</f>
        <v/>
      </c>
      <c r="G13" t="str">
        <f>IF(Ocene!H17=0,"",Ocene!H17)</f>
        <v/>
      </c>
      <c r="H13" t="str">
        <f>IF(Ocene!I17=0,"",Ocene!I17)</f>
        <v/>
      </c>
      <c r="I13" t="str">
        <f>IF(Ocene!J17=0,"",Ocene!J17)</f>
        <v/>
      </c>
      <c r="J13" t="str">
        <f>IF(Ocene!K17=0,"",Ocene!K17)</f>
        <v/>
      </c>
      <c r="K13" t="str">
        <f>IF(Ocene!L17=0,"",Ocene!L17)</f>
        <v/>
      </c>
      <c r="L13" t="str">
        <f>IF(Ocene!M17=0,"",Ocene!M17)</f>
        <v/>
      </c>
      <c r="M13" t="str">
        <f>IF(Ocene!N17=0,"",Ocene!N17)</f>
        <v/>
      </c>
      <c r="N13" t="str">
        <f>IF(Ocene!O17=0,"",Ocene!O17)</f>
        <v/>
      </c>
      <c r="O13" t="str">
        <f>IF(Ocene!P17=0,"",Ocene!P17)</f>
        <v/>
      </c>
      <c r="P13" t="str">
        <f>IF(Ocene!Q17=0,"",Ocene!Q17)</f>
        <v/>
      </c>
      <c r="Q13" t="str">
        <f>IF(Ocene!R17=0,"",Ocene!R17)</f>
        <v/>
      </c>
      <c r="R13" t="str">
        <f>IF(Ocene!S17=0,"",Ocene!S17)</f>
        <v/>
      </c>
      <c r="S13" t="str">
        <f>IF(Ocene!T17=0,"",Ocene!T17)</f>
        <v/>
      </c>
      <c r="T13" t="str">
        <f>IF(Ocene!U17=0,"",Ocene!U17)</f>
        <v/>
      </c>
      <c r="U13" t="str">
        <f>IF(Ocene!V17=0,"",Ocene!V17)</f>
        <v/>
      </c>
      <c r="V13" t="str">
        <f>IF(Ocene!W17=0,"",Ocene!W17)</f>
        <v/>
      </c>
      <c r="W13" t="str">
        <f>IF(Ocene!X17=0,"",Ocene!X17)</f>
        <v/>
      </c>
      <c r="X13" t="str">
        <f>IF(Ocene!Y17=0,"",Ocene!Y17)</f>
        <v/>
      </c>
      <c r="Y13" t="str">
        <f>IF(Ocene!Z17=0,"",Ocene!Z17)</f>
        <v/>
      </c>
      <c r="Z13" t="str">
        <f>IF(Ocene!AA17=0,"",Ocene!AA17)</f>
        <v/>
      </c>
      <c r="AA13" t="str">
        <f>IF(Ocene!AB17=0,"",Ocene!AB17)</f>
        <v/>
      </c>
      <c r="AB13" t="str">
        <f>IF(Ocene!AC17=0,"",Ocene!AC17)</f>
        <v/>
      </c>
      <c r="AC13" t="str">
        <f>IF(Ocene!AD17=0,"",Ocene!AD17)</f>
        <v/>
      </c>
      <c r="AD13" t="str">
        <f>IF(Ocene!AE17=0,"",Ocene!AE17)</f>
        <v/>
      </c>
      <c r="AE13" t="str">
        <f>IF(Ocene!AF17=0,"",Ocene!AF17)</f>
        <v/>
      </c>
      <c r="AF13" t="str">
        <f>IF(Ocene!AG17=0,"",Ocene!AG17)</f>
        <v/>
      </c>
      <c r="AH13">
        <f>Ocene!C17</f>
        <v>0</v>
      </c>
    </row>
    <row r="14" spans="1:36" x14ac:dyDescent="0.25">
      <c r="A14" t="str">
        <f>IF(Ocene!B18=0,"",Ocene!B18)</f>
        <v/>
      </c>
      <c r="B14" t="str">
        <f>IF(Ocene!C18=0,"",Ocene!C18)</f>
        <v/>
      </c>
      <c r="C14" t="str">
        <f>IF(Ocene!D18=0,"",Ocene!D18)</f>
        <v/>
      </c>
      <c r="D14" t="str">
        <f>IF(Ocene!E18=0,"",Ocene!E18)</f>
        <v/>
      </c>
      <c r="E14" t="str">
        <f>IF(Ocene!F18=0,"",Ocene!F18)</f>
        <v/>
      </c>
      <c r="F14" t="str">
        <f>IF(Ocene!G18=0,"",Ocene!G18)</f>
        <v/>
      </c>
      <c r="G14" t="str">
        <f>IF(Ocene!H18=0,"",Ocene!H18)</f>
        <v/>
      </c>
      <c r="H14" t="str">
        <f>IF(Ocene!I18=0,"",Ocene!I18)</f>
        <v/>
      </c>
      <c r="I14" t="str">
        <f>IF(Ocene!J18=0,"",Ocene!J18)</f>
        <v/>
      </c>
      <c r="J14" t="str">
        <f>IF(Ocene!K18=0,"",Ocene!K18)</f>
        <v/>
      </c>
      <c r="K14" t="str">
        <f>IF(Ocene!L18=0,"",Ocene!L18)</f>
        <v/>
      </c>
      <c r="L14" t="str">
        <f>IF(Ocene!M18=0,"",Ocene!M18)</f>
        <v/>
      </c>
      <c r="M14" t="str">
        <f>IF(Ocene!N18=0,"",Ocene!N18)</f>
        <v/>
      </c>
      <c r="N14" t="str">
        <f>IF(Ocene!O18=0,"",Ocene!O18)</f>
        <v/>
      </c>
      <c r="O14" t="str">
        <f>IF(Ocene!P18=0,"",Ocene!P18)</f>
        <v/>
      </c>
      <c r="P14" t="str">
        <f>IF(Ocene!Q18=0,"",Ocene!Q18)</f>
        <v/>
      </c>
      <c r="Q14" t="str">
        <f>IF(Ocene!R18=0,"",Ocene!R18)</f>
        <v/>
      </c>
      <c r="R14" t="str">
        <f>IF(Ocene!S18=0,"",Ocene!S18)</f>
        <v/>
      </c>
      <c r="S14" t="str">
        <f>IF(Ocene!T18=0,"",Ocene!T18)</f>
        <v/>
      </c>
      <c r="T14" t="str">
        <f>IF(Ocene!U18=0,"",Ocene!U18)</f>
        <v/>
      </c>
      <c r="U14" t="str">
        <f>IF(Ocene!V18=0,"",Ocene!V18)</f>
        <v/>
      </c>
      <c r="V14" t="str">
        <f>IF(Ocene!W18=0,"",Ocene!W18)</f>
        <v/>
      </c>
      <c r="W14" t="str">
        <f>IF(Ocene!X18=0,"",Ocene!X18)</f>
        <v/>
      </c>
      <c r="X14" t="str">
        <f>IF(Ocene!Y18=0,"",Ocene!Y18)</f>
        <v/>
      </c>
      <c r="Y14" t="str">
        <f>IF(Ocene!Z18=0,"",Ocene!Z18)</f>
        <v/>
      </c>
      <c r="Z14" t="str">
        <f>IF(Ocene!AA18=0,"",Ocene!AA18)</f>
        <v/>
      </c>
      <c r="AA14" t="str">
        <f>IF(Ocene!AB18=0,"",Ocene!AB18)</f>
        <v/>
      </c>
      <c r="AB14" t="str">
        <f>IF(Ocene!AC18=0,"",Ocene!AC18)</f>
        <v/>
      </c>
      <c r="AC14" t="str">
        <f>IF(Ocene!AD18=0,"",Ocene!AD18)</f>
        <v/>
      </c>
      <c r="AD14" t="str">
        <f>IF(Ocene!AE18=0,"",Ocene!AE18)</f>
        <v/>
      </c>
      <c r="AE14" t="str">
        <f>IF(Ocene!AF18=0,"",Ocene!AF18)</f>
        <v/>
      </c>
      <c r="AF14" t="str">
        <f>IF(Ocene!AG18=0,"",Ocene!AG18)</f>
        <v/>
      </c>
      <c r="AH14">
        <f>Ocene!C18</f>
        <v>0</v>
      </c>
    </row>
    <row r="15" spans="1:36" x14ac:dyDescent="0.25">
      <c r="A15" t="str">
        <f>IF(Ocene!B19=0,"",Ocene!B19)</f>
        <v/>
      </c>
      <c r="B15" t="str">
        <f>IF(Ocene!C19=0,"",Ocene!C19)</f>
        <v/>
      </c>
      <c r="C15" t="str">
        <f>IF(Ocene!D19=0,"",Ocene!D19)</f>
        <v/>
      </c>
      <c r="D15" t="str">
        <f>IF(Ocene!E19=0,"",Ocene!E19)</f>
        <v/>
      </c>
      <c r="E15" t="str">
        <f>IF(Ocene!F19=0,"",Ocene!F19)</f>
        <v/>
      </c>
      <c r="F15" t="str">
        <f>IF(Ocene!G19=0,"",Ocene!G19)</f>
        <v/>
      </c>
      <c r="G15" t="str">
        <f>IF(Ocene!H19=0,"",Ocene!H19)</f>
        <v/>
      </c>
      <c r="H15" t="str">
        <f>IF(Ocene!I19=0,"",Ocene!I19)</f>
        <v/>
      </c>
      <c r="I15" t="str">
        <f>IF(Ocene!J19=0,"",Ocene!J19)</f>
        <v/>
      </c>
      <c r="J15" t="str">
        <f>IF(Ocene!K19=0,"",Ocene!K19)</f>
        <v/>
      </c>
      <c r="K15" t="str">
        <f>IF(Ocene!L19=0,"",Ocene!L19)</f>
        <v/>
      </c>
      <c r="L15" t="str">
        <f>IF(Ocene!M19=0,"",Ocene!M19)</f>
        <v/>
      </c>
      <c r="M15" t="str">
        <f>IF(Ocene!N19=0,"",Ocene!N19)</f>
        <v/>
      </c>
      <c r="N15" t="str">
        <f>IF(Ocene!O19=0,"",Ocene!O19)</f>
        <v/>
      </c>
      <c r="O15" t="str">
        <f>IF(Ocene!P19=0,"",Ocene!P19)</f>
        <v/>
      </c>
      <c r="P15" t="str">
        <f>IF(Ocene!Q19=0,"",Ocene!Q19)</f>
        <v/>
      </c>
      <c r="Q15" t="str">
        <f>IF(Ocene!R19=0,"",Ocene!R19)</f>
        <v/>
      </c>
      <c r="R15" t="str">
        <f>IF(Ocene!S19=0,"",Ocene!S19)</f>
        <v/>
      </c>
      <c r="S15" t="str">
        <f>IF(Ocene!T19=0,"",Ocene!T19)</f>
        <v/>
      </c>
      <c r="T15" t="str">
        <f>IF(Ocene!U19=0,"",Ocene!U19)</f>
        <v/>
      </c>
      <c r="U15" t="str">
        <f>IF(Ocene!V19=0,"",Ocene!V19)</f>
        <v/>
      </c>
      <c r="V15" t="str">
        <f>IF(Ocene!W19=0,"",Ocene!W19)</f>
        <v/>
      </c>
      <c r="W15" t="str">
        <f>IF(Ocene!X19=0,"",Ocene!X19)</f>
        <v/>
      </c>
      <c r="X15" t="str">
        <f>IF(Ocene!Y19=0,"",Ocene!Y19)</f>
        <v/>
      </c>
      <c r="Y15" t="str">
        <f>IF(Ocene!Z19=0,"",Ocene!Z19)</f>
        <v/>
      </c>
      <c r="Z15" t="str">
        <f>IF(Ocene!AA19=0,"",Ocene!AA19)</f>
        <v/>
      </c>
      <c r="AA15" t="str">
        <f>IF(Ocene!AB19=0,"",Ocene!AB19)</f>
        <v/>
      </c>
      <c r="AB15" t="str">
        <f>IF(Ocene!AC19=0,"",Ocene!AC19)</f>
        <v/>
      </c>
      <c r="AC15" t="str">
        <f>IF(Ocene!AD19=0,"",Ocene!AD19)</f>
        <v/>
      </c>
      <c r="AD15" t="str">
        <f>IF(Ocene!AE19=0,"",Ocene!AE19)</f>
        <v/>
      </c>
      <c r="AE15" t="str">
        <f>IF(Ocene!AF19=0,"",Ocene!AF19)</f>
        <v/>
      </c>
      <c r="AF15" t="str">
        <f>IF(Ocene!AG19=0,"",Ocene!AG19)</f>
        <v/>
      </c>
      <c r="AH15">
        <f>Ocene!C19</f>
        <v>0</v>
      </c>
    </row>
    <row r="16" spans="1:36" x14ac:dyDescent="0.25">
      <c r="A16" t="str">
        <f>IF(Ocene!B20=0,"",Ocene!B20)</f>
        <v/>
      </c>
      <c r="B16" t="str">
        <f>IF(Ocene!C20=0,"",Ocene!C20)</f>
        <v/>
      </c>
      <c r="C16" t="str">
        <f>IF(Ocene!D20=0,"",Ocene!D20)</f>
        <v/>
      </c>
      <c r="D16" t="str">
        <f>IF(Ocene!E20=0,"",Ocene!E20)</f>
        <v/>
      </c>
      <c r="E16" t="str">
        <f>IF(Ocene!F20=0,"",Ocene!F20)</f>
        <v/>
      </c>
      <c r="F16" t="str">
        <f>IF(Ocene!G20=0,"",Ocene!G20)</f>
        <v/>
      </c>
      <c r="G16" t="str">
        <f>IF(Ocene!H20=0,"",Ocene!H20)</f>
        <v/>
      </c>
      <c r="H16" t="str">
        <f>IF(Ocene!I20=0,"",Ocene!I20)</f>
        <v/>
      </c>
      <c r="I16" t="str">
        <f>IF(Ocene!J20=0,"",Ocene!J20)</f>
        <v/>
      </c>
      <c r="J16" t="str">
        <f>IF(Ocene!K20=0,"",Ocene!K20)</f>
        <v/>
      </c>
      <c r="K16" t="str">
        <f>IF(Ocene!L20=0,"",Ocene!L20)</f>
        <v/>
      </c>
      <c r="L16" t="str">
        <f>IF(Ocene!M20=0,"",Ocene!M20)</f>
        <v/>
      </c>
      <c r="M16" t="str">
        <f>IF(Ocene!N20=0,"",Ocene!N20)</f>
        <v/>
      </c>
      <c r="N16" t="str">
        <f>IF(Ocene!O20=0,"",Ocene!O20)</f>
        <v/>
      </c>
      <c r="O16" t="str">
        <f>IF(Ocene!P20=0,"",Ocene!P20)</f>
        <v/>
      </c>
      <c r="P16" t="str">
        <f>IF(Ocene!Q20=0,"",Ocene!Q20)</f>
        <v/>
      </c>
      <c r="Q16" t="str">
        <f>IF(Ocene!R20=0,"",Ocene!R20)</f>
        <v/>
      </c>
      <c r="R16" t="str">
        <f>IF(Ocene!S20=0,"",Ocene!S20)</f>
        <v/>
      </c>
      <c r="S16" t="str">
        <f>IF(Ocene!T20=0,"",Ocene!T20)</f>
        <v/>
      </c>
      <c r="T16" t="str">
        <f>IF(Ocene!U20=0,"",Ocene!U20)</f>
        <v/>
      </c>
      <c r="U16" t="str">
        <f>IF(Ocene!V20=0,"",Ocene!V20)</f>
        <v/>
      </c>
      <c r="V16" t="str">
        <f>IF(Ocene!W20=0,"",Ocene!W20)</f>
        <v/>
      </c>
      <c r="W16" t="str">
        <f>IF(Ocene!X20=0,"",Ocene!X20)</f>
        <v/>
      </c>
      <c r="X16" t="str">
        <f>IF(Ocene!Y20=0,"",Ocene!Y20)</f>
        <v/>
      </c>
      <c r="Y16" t="str">
        <f>IF(Ocene!Z20=0,"",Ocene!Z20)</f>
        <v/>
      </c>
      <c r="Z16" t="str">
        <f>IF(Ocene!AA20=0,"",Ocene!AA20)</f>
        <v/>
      </c>
      <c r="AA16" t="str">
        <f>IF(Ocene!AB20=0,"",Ocene!AB20)</f>
        <v/>
      </c>
      <c r="AB16" t="str">
        <f>IF(Ocene!AC20=0,"",Ocene!AC20)</f>
        <v/>
      </c>
      <c r="AC16" t="str">
        <f>IF(Ocene!AD20=0,"",Ocene!AD20)</f>
        <v/>
      </c>
      <c r="AD16" t="str">
        <f>IF(Ocene!AE20=0,"",Ocene!AE20)</f>
        <v/>
      </c>
      <c r="AE16" t="str">
        <f>IF(Ocene!AF20=0,"",Ocene!AF20)</f>
        <v/>
      </c>
      <c r="AF16" t="str">
        <f>IF(Ocene!AG20=0,"",Ocene!AG20)</f>
        <v/>
      </c>
      <c r="AH16">
        <f>Ocene!C20</f>
        <v>0</v>
      </c>
    </row>
    <row r="17" spans="1:34" x14ac:dyDescent="0.25">
      <c r="A17" t="str">
        <f>IF(Ocene!B21=0,"",Ocene!B21)</f>
        <v/>
      </c>
      <c r="B17" t="str">
        <f>IF(Ocene!C21=0,"",Ocene!C21)</f>
        <v/>
      </c>
      <c r="C17" t="str">
        <f>IF(Ocene!D21=0,"",Ocene!D21)</f>
        <v/>
      </c>
      <c r="D17" t="str">
        <f>IF(Ocene!E21=0,"",Ocene!E21)</f>
        <v/>
      </c>
      <c r="E17" t="str">
        <f>IF(Ocene!F21=0,"",Ocene!F21)</f>
        <v/>
      </c>
      <c r="F17" t="str">
        <f>IF(Ocene!G21=0,"",Ocene!G21)</f>
        <v/>
      </c>
      <c r="G17" t="str">
        <f>IF(Ocene!H21=0,"",Ocene!H21)</f>
        <v/>
      </c>
      <c r="H17" t="str">
        <f>IF(Ocene!I21=0,"",Ocene!I21)</f>
        <v/>
      </c>
      <c r="I17" t="str">
        <f>IF(Ocene!J21=0,"",Ocene!J21)</f>
        <v/>
      </c>
      <c r="J17" t="str">
        <f>IF(Ocene!K21=0,"",Ocene!K21)</f>
        <v/>
      </c>
      <c r="K17" t="str">
        <f>IF(Ocene!L21=0,"",Ocene!L21)</f>
        <v/>
      </c>
      <c r="L17" t="str">
        <f>IF(Ocene!M21=0,"",Ocene!M21)</f>
        <v/>
      </c>
      <c r="M17" t="str">
        <f>IF(Ocene!N21=0,"",Ocene!N21)</f>
        <v/>
      </c>
      <c r="N17" t="str">
        <f>IF(Ocene!O21=0,"",Ocene!O21)</f>
        <v/>
      </c>
      <c r="O17" t="str">
        <f>IF(Ocene!P21=0,"",Ocene!P21)</f>
        <v/>
      </c>
      <c r="P17" t="str">
        <f>IF(Ocene!Q21=0,"",Ocene!Q21)</f>
        <v/>
      </c>
      <c r="Q17" t="str">
        <f>IF(Ocene!R21=0,"",Ocene!R21)</f>
        <v/>
      </c>
      <c r="R17" t="str">
        <f>IF(Ocene!S21=0,"",Ocene!S21)</f>
        <v/>
      </c>
      <c r="S17" t="str">
        <f>IF(Ocene!T21=0,"",Ocene!T21)</f>
        <v/>
      </c>
      <c r="T17" t="str">
        <f>IF(Ocene!U21=0,"",Ocene!U21)</f>
        <v/>
      </c>
      <c r="U17" t="str">
        <f>IF(Ocene!V21=0,"",Ocene!V21)</f>
        <v/>
      </c>
      <c r="V17" t="str">
        <f>IF(Ocene!W21=0,"",Ocene!W21)</f>
        <v/>
      </c>
      <c r="W17" t="str">
        <f>IF(Ocene!X21=0,"",Ocene!X21)</f>
        <v/>
      </c>
      <c r="X17" t="str">
        <f>IF(Ocene!Y21=0,"",Ocene!Y21)</f>
        <v/>
      </c>
      <c r="Y17" t="str">
        <f>IF(Ocene!Z21=0,"",Ocene!Z21)</f>
        <v/>
      </c>
      <c r="Z17" t="str">
        <f>IF(Ocene!AA21=0,"",Ocene!AA21)</f>
        <v/>
      </c>
      <c r="AA17" t="str">
        <f>IF(Ocene!AB21=0,"",Ocene!AB21)</f>
        <v/>
      </c>
      <c r="AB17" t="str">
        <f>IF(Ocene!AC21=0,"",Ocene!AC21)</f>
        <v/>
      </c>
      <c r="AC17" t="str">
        <f>IF(Ocene!AD21=0,"",Ocene!AD21)</f>
        <v/>
      </c>
      <c r="AD17" t="str">
        <f>IF(Ocene!AE21=0,"",Ocene!AE21)</f>
        <v/>
      </c>
      <c r="AE17" t="str">
        <f>IF(Ocene!AF21=0,"",Ocene!AF21)</f>
        <v/>
      </c>
      <c r="AF17" t="str">
        <f>IF(Ocene!AG21=0,"",Ocene!AG21)</f>
        <v/>
      </c>
      <c r="AH17">
        <f>Ocene!C21</f>
        <v>0</v>
      </c>
    </row>
    <row r="18" spans="1:34" x14ac:dyDescent="0.25">
      <c r="A18" t="str">
        <f>IF(Ocene!B22=0,"",Ocene!B22)</f>
        <v/>
      </c>
      <c r="B18" t="str">
        <f>IF(Ocene!C22=0,"",Ocene!C22)</f>
        <v/>
      </c>
      <c r="C18" t="str">
        <f>IF(Ocene!D22=0,"",Ocene!D22)</f>
        <v/>
      </c>
      <c r="D18" t="str">
        <f>IF(Ocene!E22=0,"",Ocene!E22)</f>
        <v/>
      </c>
      <c r="E18" t="str">
        <f>IF(Ocene!F22=0,"",Ocene!F22)</f>
        <v/>
      </c>
      <c r="F18" t="str">
        <f>IF(Ocene!G22=0,"",Ocene!G22)</f>
        <v/>
      </c>
      <c r="G18" t="str">
        <f>IF(Ocene!H22=0,"",Ocene!H22)</f>
        <v/>
      </c>
      <c r="H18" t="str">
        <f>IF(Ocene!I22=0,"",Ocene!I22)</f>
        <v/>
      </c>
      <c r="I18" t="str">
        <f>IF(Ocene!J22=0,"",Ocene!J22)</f>
        <v/>
      </c>
      <c r="J18" t="str">
        <f>IF(Ocene!K22=0,"",Ocene!K22)</f>
        <v/>
      </c>
      <c r="K18" t="str">
        <f>IF(Ocene!L22=0,"",Ocene!L22)</f>
        <v/>
      </c>
      <c r="L18" t="str">
        <f>IF(Ocene!M22=0,"",Ocene!M22)</f>
        <v/>
      </c>
      <c r="M18" t="str">
        <f>IF(Ocene!N22=0,"",Ocene!N22)</f>
        <v/>
      </c>
      <c r="N18" t="str">
        <f>IF(Ocene!O22=0,"",Ocene!O22)</f>
        <v/>
      </c>
      <c r="O18" t="str">
        <f>IF(Ocene!P22=0,"",Ocene!P22)</f>
        <v/>
      </c>
      <c r="P18" t="str">
        <f>IF(Ocene!Q22=0,"",Ocene!Q22)</f>
        <v/>
      </c>
      <c r="Q18" t="str">
        <f>IF(Ocene!R22=0,"",Ocene!R22)</f>
        <v/>
      </c>
      <c r="R18" t="str">
        <f>IF(Ocene!S22=0,"",Ocene!S22)</f>
        <v/>
      </c>
      <c r="S18" t="str">
        <f>IF(Ocene!T22=0,"",Ocene!T22)</f>
        <v/>
      </c>
      <c r="T18" t="str">
        <f>IF(Ocene!U22=0,"",Ocene!U22)</f>
        <v/>
      </c>
      <c r="U18" t="str">
        <f>IF(Ocene!V22=0,"",Ocene!V22)</f>
        <v/>
      </c>
      <c r="V18" t="str">
        <f>IF(Ocene!W22=0,"",Ocene!W22)</f>
        <v/>
      </c>
      <c r="W18" t="str">
        <f>IF(Ocene!X22=0,"",Ocene!X22)</f>
        <v/>
      </c>
      <c r="X18" t="str">
        <f>IF(Ocene!Y22=0,"",Ocene!Y22)</f>
        <v/>
      </c>
      <c r="Y18" t="str">
        <f>IF(Ocene!Z22=0,"",Ocene!Z22)</f>
        <v/>
      </c>
      <c r="Z18" t="str">
        <f>IF(Ocene!AA22=0,"",Ocene!AA22)</f>
        <v/>
      </c>
      <c r="AA18" t="str">
        <f>IF(Ocene!AB22=0,"",Ocene!AB22)</f>
        <v/>
      </c>
      <c r="AB18" t="str">
        <f>IF(Ocene!AC22=0,"",Ocene!AC22)</f>
        <v/>
      </c>
      <c r="AC18" t="str">
        <f>IF(Ocene!AD22=0,"",Ocene!AD22)</f>
        <v/>
      </c>
      <c r="AD18" t="str">
        <f>IF(Ocene!AE22=0,"",Ocene!AE22)</f>
        <v/>
      </c>
      <c r="AE18" t="str">
        <f>IF(Ocene!AF22=0,"",Ocene!AF22)</f>
        <v/>
      </c>
      <c r="AF18" t="str">
        <f>IF(Ocene!AG22=0,"",Ocene!AG22)</f>
        <v/>
      </c>
      <c r="AH18">
        <f>Ocene!C22</f>
        <v>0</v>
      </c>
    </row>
    <row r="19" spans="1:34" x14ac:dyDescent="0.25">
      <c r="A19" t="str">
        <f>IF(Ocene!B23=0,"",Ocene!B23)</f>
        <v/>
      </c>
      <c r="B19" t="str">
        <f>IF(Ocene!C23=0,"",Ocene!C23)</f>
        <v/>
      </c>
      <c r="C19" t="str">
        <f>IF(Ocene!D23=0,"",Ocene!D23)</f>
        <v/>
      </c>
      <c r="D19" t="str">
        <f>IF(Ocene!E23=0,"",Ocene!E23)</f>
        <v/>
      </c>
      <c r="E19" t="str">
        <f>IF(Ocene!F23=0,"",Ocene!F23)</f>
        <v/>
      </c>
      <c r="F19" t="str">
        <f>IF(Ocene!G23=0,"",Ocene!G23)</f>
        <v/>
      </c>
      <c r="G19" t="str">
        <f>IF(Ocene!H23=0,"",Ocene!H23)</f>
        <v/>
      </c>
      <c r="H19" t="str">
        <f>IF(Ocene!I23=0,"",Ocene!I23)</f>
        <v/>
      </c>
      <c r="I19" t="str">
        <f>IF(Ocene!J23=0,"",Ocene!J23)</f>
        <v/>
      </c>
      <c r="J19" t="str">
        <f>IF(Ocene!K23=0,"",Ocene!K23)</f>
        <v/>
      </c>
      <c r="K19" t="str">
        <f>IF(Ocene!L23=0,"",Ocene!L23)</f>
        <v/>
      </c>
      <c r="L19" t="str">
        <f>IF(Ocene!M23=0,"",Ocene!M23)</f>
        <v/>
      </c>
      <c r="M19" t="str">
        <f>IF(Ocene!N23=0,"",Ocene!N23)</f>
        <v/>
      </c>
      <c r="N19" t="str">
        <f>IF(Ocene!O23=0,"",Ocene!O23)</f>
        <v/>
      </c>
      <c r="O19" t="str">
        <f>IF(Ocene!P23=0,"",Ocene!P23)</f>
        <v/>
      </c>
      <c r="P19" t="str">
        <f>IF(Ocene!Q23=0,"",Ocene!Q23)</f>
        <v/>
      </c>
      <c r="Q19" t="str">
        <f>IF(Ocene!R23=0,"",Ocene!R23)</f>
        <v/>
      </c>
      <c r="R19" t="str">
        <f>IF(Ocene!S23=0,"",Ocene!S23)</f>
        <v/>
      </c>
      <c r="S19" t="str">
        <f>IF(Ocene!T23=0,"",Ocene!T23)</f>
        <v/>
      </c>
      <c r="T19" t="str">
        <f>IF(Ocene!U23=0,"",Ocene!U23)</f>
        <v/>
      </c>
      <c r="U19" t="str">
        <f>IF(Ocene!V23=0,"",Ocene!V23)</f>
        <v/>
      </c>
      <c r="V19" t="str">
        <f>IF(Ocene!W23=0,"",Ocene!W23)</f>
        <v/>
      </c>
      <c r="W19" t="str">
        <f>IF(Ocene!X23=0,"",Ocene!X23)</f>
        <v/>
      </c>
      <c r="X19" t="str">
        <f>IF(Ocene!Y23=0,"",Ocene!Y23)</f>
        <v/>
      </c>
      <c r="Y19" t="str">
        <f>IF(Ocene!Z23=0,"",Ocene!Z23)</f>
        <v/>
      </c>
      <c r="Z19" t="str">
        <f>IF(Ocene!AA23=0,"",Ocene!AA23)</f>
        <v/>
      </c>
      <c r="AA19" t="str">
        <f>IF(Ocene!AB23=0,"",Ocene!AB23)</f>
        <v/>
      </c>
      <c r="AB19" t="str">
        <f>IF(Ocene!AC23=0,"",Ocene!AC23)</f>
        <v/>
      </c>
      <c r="AC19" t="str">
        <f>IF(Ocene!AD23=0,"",Ocene!AD23)</f>
        <v/>
      </c>
      <c r="AD19" t="str">
        <f>IF(Ocene!AE23=0,"",Ocene!AE23)</f>
        <v/>
      </c>
      <c r="AE19" t="str">
        <f>IF(Ocene!AF23=0,"",Ocene!AF23)</f>
        <v/>
      </c>
      <c r="AF19" t="str">
        <f>IF(Ocene!AG23=0,"",Ocene!AG23)</f>
        <v/>
      </c>
      <c r="AH19">
        <f>Ocene!C23</f>
        <v>0</v>
      </c>
    </row>
    <row r="20" spans="1:34" x14ac:dyDescent="0.25">
      <c r="A20" t="str">
        <f>IF(Ocene!B24=0,"",Ocene!B24)</f>
        <v/>
      </c>
      <c r="B20" t="str">
        <f>IF(Ocene!C24=0,"",Ocene!C24)</f>
        <v/>
      </c>
      <c r="C20" t="str">
        <f>IF(Ocene!D24=0,"",Ocene!D24)</f>
        <v/>
      </c>
      <c r="D20" t="str">
        <f>IF(Ocene!E24=0,"",Ocene!E24)</f>
        <v/>
      </c>
      <c r="E20" t="str">
        <f>IF(Ocene!F24=0,"",Ocene!F24)</f>
        <v/>
      </c>
      <c r="F20" t="str">
        <f>IF(Ocene!G24=0,"",Ocene!G24)</f>
        <v/>
      </c>
      <c r="G20" t="str">
        <f>IF(Ocene!H24=0,"",Ocene!H24)</f>
        <v/>
      </c>
      <c r="H20" t="str">
        <f>IF(Ocene!I24=0,"",Ocene!I24)</f>
        <v/>
      </c>
      <c r="I20" t="str">
        <f>IF(Ocene!J24=0,"",Ocene!J24)</f>
        <v/>
      </c>
      <c r="J20" t="str">
        <f>IF(Ocene!K24=0,"",Ocene!K24)</f>
        <v/>
      </c>
      <c r="K20" t="str">
        <f>IF(Ocene!L24=0,"",Ocene!L24)</f>
        <v/>
      </c>
      <c r="L20" t="str">
        <f>IF(Ocene!M24=0,"",Ocene!M24)</f>
        <v/>
      </c>
      <c r="M20" t="str">
        <f>IF(Ocene!N24=0,"",Ocene!N24)</f>
        <v/>
      </c>
      <c r="N20" t="str">
        <f>IF(Ocene!O24=0,"",Ocene!O24)</f>
        <v/>
      </c>
      <c r="O20" t="str">
        <f>IF(Ocene!P24=0,"",Ocene!P24)</f>
        <v/>
      </c>
      <c r="P20" t="str">
        <f>IF(Ocene!Q24=0,"",Ocene!Q24)</f>
        <v/>
      </c>
      <c r="Q20" t="str">
        <f>IF(Ocene!R24=0,"",Ocene!R24)</f>
        <v/>
      </c>
      <c r="R20" t="str">
        <f>IF(Ocene!S24=0,"",Ocene!S24)</f>
        <v/>
      </c>
      <c r="S20" t="str">
        <f>IF(Ocene!T24=0,"",Ocene!T24)</f>
        <v/>
      </c>
      <c r="T20" t="str">
        <f>IF(Ocene!U24=0,"",Ocene!U24)</f>
        <v/>
      </c>
      <c r="U20" t="str">
        <f>IF(Ocene!V24=0,"",Ocene!V24)</f>
        <v/>
      </c>
      <c r="V20" t="str">
        <f>IF(Ocene!W24=0,"",Ocene!W24)</f>
        <v/>
      </c>
      <c r="W20" t="str">
        <f>IF(Ocene!X24=0,"",Ocene!X24)</f>
        <v/>
      </c>
      <c r="X20" t="str">
        <f>IF(Ocene!Y24=0,"",Ocene!Y24)</f>
        <v/>
      </c>
      <c r="Y20" t="str">
        <f>IF(Ocene!Z24=0,"",Ocene!Z24)</f>
        <v/>
      </c>
      <c r="Z20" t="str">
        <f>IF(Ocene!AA24=0,"",Ocene!AA24)</f>
        <v/>
      </c>
      <c r="AA20" t="str">
        <f>IF(Ocene!AB24=0,"",Ocene!AB24)</f>
        <v/>
      </c>
      <c r="AB20" t="str">
        <f>IF(Ocene!AC24=0,"",Ocene!AC24)</f>
        <v/>
      </c>
      <c r="AC20" t="str">
        <f>IF(Ocene!AD24=0,"",Ocene!AD24)</f>
        <v/>
      </c>
      <c r="AD20" t="str">
        <f>IF(Ocene!AE24=0,"",Ocene!AE24)</f>
        <v/>
      </c>
      <c r="AE20" t="str">
        <f>IF(Ocene!AF24=0,"",Ocene!AF24)</f>
        <v/>
      </c>
      <c r="AF20" t="str">
        <f>IF(Ocene!AG24=0,"",Ocene!AG24)</f>
        <v/>
      </c>
      <c r="AH20">
        <f>Ocene!C24</f>
        <v>0</v>
      </c>
    </row>
    <row r="21" spans="1:34" x14ac:dyDescent="0.25">
      <c r="A21" t="str">
        <f>IF(Ocene!B25=0,"",Ocene!B25)</f>
        <v/>
      </c>
      <c r="B21" t="str">
        <f>IF(Ocene!C25=0,"",Ocene!C25)</f>
        <v/>
      </c>
      <c r="C21" t="str">
        <f>IF(Ocene!D25=0,"",Ocene!D25)</f>
        <v/>
      </c>
      <c r="D21" t="str">
        <f>IF(Ocene!E25=0,"",Ocene!E25)</f>
        <v/>
      </c>
      <c r="E21" t="str">
        <f>IF(Ocene!F25=0,"",Ocene!F25)</f>
        <v/>
      </c>
      <c r="F21" t="str">
        <f>IF(Ocene!G25=0,"",Ocene!G25)</f>
        <v/>
      </c>
      <c r="G21" t="str">
        <f>IF(Ocene!H25=0,"",Ocene!H25)</f>
        <v/>
      </c>
      <c r="H21" t="str">
        <f>IF(Ocene!I25=0,"",Ocene!I25)</f>
        <v/>
      </c>
      <c r="I21" t="str">
        <f>IF(Ocene!J25=0,"",Ocene!J25)</f>
        <v/>
      </c>
      <c r="J21" t="str">
        <f>IF(Ocene!K25=0,"",Ocene!K25)</f>
        <v/>
      </c>
      <c r="K21" t="str">
        <f>IF(Ocene!L25=0,"",Ocene!L25)</f>
        <v/>
      </c>
      <c r="L21" t="str">
        <f>IF(Ocene!M25=0,"",Ocene!M25)</f>
        <v/>
      </c>
      <c r="M21" t="str">
        <f>IF(Ocene!N25=0,"",Ocene!N25)</f>
        <v/>
      </c>
      <c r="N21" t="str">
        <f>IF(Ocene!O25=0,"",Ocene!O25)</f>
        <v/>
      </c>
      <c r="O21" t="str">
        <f>IF(Ocene!P25=0,"",Ocene!P25)</f>
        <v/>
      </c>
      <c r="P21" t="str">
        <f>IF(Ocene!Q25=0,"",Ocene!Q25)</f>
        <v/>
      </c>
      <c r="Q21" t="str">
        <f>IF(Ocene!R25=0,"",Ocene!R25)</f>
        <v/>
      </c>
      <c r="R21" t="str">
        <f>IF(Ocene!S25=0,"",Ocene!S25)</f>
        <v/>
      </c>
      <c r="S21" t="str">
        <f>IF(Ocene!T25=0,"",Ocene!T25)</f>
        <v/>
      </c>
      <c r="T21" t="str">
        <f>IF(Ocene!U25=0,"",Ocene!U25)</f>
        <v/>
      </c>
      <c r="U21" t="str">
        <f>IF(Ocene!V25=0,"",Ocene!V25)</f>
        <v/>
      </c>
      <c r="V21" t="str">
        <f>IF(Ocene!W25=0,"",Ocene!W25)</f>
        <v/>
      </c>
      <c r="W21" t="str">
        <f>IF(Ocene!X25=0,"",Ocene!X25)</f>
        <v/>
      </c>
      <c r="X21" t="str">
        <f>IF(Ocene!Y25=0,"",Ocene!Y25)</f>
        <v/>
      </c>
      <c r="Y21" t="str">
        <f>IF(Ocene!Z25=0,"",Ocene!Z25)</f>
        <v/>
      </c>
      <c r="Z21" t="str">
        <f>IF(Ocene!AA25=0,"",Ocene!AA25)</f>
        <v/>
      </c>
      <c r="AA21" t="str">
        <f>IF(Ocene!AB25=0,"",Ocene!AB25)</f>
        <v/>
      </c>
      <c r="AB21" t="str">
        <f>IF(Ocene!AC25=0,"",Ocene!AC25)</f>
        <v/>
      </c>
      <c r="AC21" t="str">
        <f>IF(Ocene!AD25=0,"",Ocene!AD25)</f>
        <v/>
      </c>
      <c r="AD21" t="str">
        <f>IF(Ocene!AE25=0,"",Ocene!AE25)</f>
        <v/>
      </c>
      <c r="AE21" t="str">
        <f>IF(Ocene!AF25=0,"",Ocene!AF25)</f>
        <v/>
      </c>
      <c r="AF21" t="str">
        <f>IF(Ocene!AG25=0,"",Ocene!AG25)</f>
        <v/>
      </c>
      <c r="AH21">
        <f>Ocene!C25</f>
        <v>0</v>
      </c>
    </row>
    <row r="22" spans="1:34" x14ac:dyDescent="0.25">
      <c r="A22" t="str">
        <f>IF(Ocene!B26=0,"",Ocene!B26)</f>
        <v/>
      </c>
      <c r="B22" t="str">
        <f>IF(Ocene!C26=0,"",Ocene!C26)</f>
        <v/>
      </c>
      <c r="C22" t="str">
        <f>IF(Ocene!D26=0,"",Ocene!D26)</f>
        <v/>
      </c>
      <c r="D22" t="str">
        <f>IF(Ocene!E26=0,"",Ocene!E26)</f>
        <v/>
      </c>
      <c r="E22" t="str">
        <f>IF(Ocene!F26=0,"",Ocene!F26)</f>
        <v/>
      </c>
      <c r="F22" t="str">
        <f>IF(Ocene!G26=0,"",Ocene!G26)</f>
        <v/>
      </c>
      <c r="G22" t="str">
        <f>IF(Ocene!H26=0,"",Ocene!H26)</f>
        <v/>
      </c>
      <c r="H22" t="str">
        <f>IF(Ocene!I26=0,"",Ocene!I26)</f>
        <v/>
      </c>
      <c r="I22" t="str">
        <f>IF(Ocene!J26=0,"",Ocene!J26)</f>
        <v/>
      </c>
      <c r="J22" t="str">
        <f>IF(Ocene!K26=0,"",Ocene!K26)</f>
        <v/>
      </c>
      <c r="K22" t="str">
        <f>IF(Ocene!L26=0,"",Ocene!L26)</f>
        <v/>
      </c>
      <c r="L22" t="str">
        <f>IF(Ocene!M26=0,"",Ocene!M26)</f>
        <v/>
      </c>
      <c r="M22" t="str">
        <f>IF(Ocene!N26=0,"",Ocene!N26)</f>
        <v/>
      </c>
      <c r="N22" t="str">
        <f>IF(Ocene!O26=0,"",Ocene!O26)</f>
        <v/>
      </c>
      <c r="O22" t="str">
        <f>IF(Ocene!P26=0,"",Ocene!P26)</f>
        <v/>
      </c>
      <c r="P22" t="str">
        <f>IF(Ocene!Q26=0,"",Ocene!Q26)</f>
        <v/>
      </c>
      <c r="Q22" t="str">
        <f>IF(Ocene!R26=0,"",Ocene!R26)</f>
        <v/>
      </c>
      <c r="R22" t="str">
        <f>IF(Ocene!S26=0,"",Ocene!S26)</f>
        <v/>
      </c>
      <c r="S22" t="str">
        <f>IF(Ocene!T26=0,"",Ocene!T26)</f>
        <v/>
      </c>
      <c r="T22" t="str">
        <f>IF(Ocene!U26=0,"",Ocene!U26)</f>
        <v/>
      </c>
      <c r="U22" t="str">
        <f>IF(Ocene!V26=0,"",Ocene!V26)</f>
        <v/>
      </c>
      <c r="V22" t="str">
        <f>IF(Ocene!W26=0,"",Ocene!W26)</f>
        <v/>
      </c>
      <c r="W22" t="str">
        <f>IF(Ocene!X26=0,"",Ocene!X26)</f>
        <v/>
      </c>
      <c r="X22" t="str">
        <f>IF(Ocene!Y26=0,"",Ocene!Y26)</f>
        <v/>
      </c>
      <c r="Y22" t="str">
        <f>IF(Ocene!Z26=0,"",Ocene!Z26)</f>
        <v/>
      </c>
      <c r="Z22" t="str">
        <f>IF(Ocene!AA26=0,"",Ocene!AA26)</f>
        <v/>
      </c>
      <c r="AA22" t="str">
        <f>IF(Ocene!AB26=0,"",Ocene!AB26)</f>
        <v/>
      </c>
      <c r="AB22" t="str">
        <f>IF(Ocene!AC26=0,"",Ocene!AC26)</f>
        <v/>
      </c>
      <c r="AC22" t="str">
        <f>IF(Ocene!AD26=0,"",Ocene!AD26)</f>
        <v/>
      </c>
      <c r="AD22" t="str">
        <f>IF(Ocene!AE26=0,"",Ocene!AE26)</f>
        <v/>
      </c>
      <c r="AE22" t="str">
        <f>IF(Ocene!AF26=0,"",Ocene!AF26)</f>
        <v/>
      </c>
      <c r="AF22" t="str">
        <f>IF(Ocene!AG26=0,"",Ocene!AG26)</f>
        <v/>
      </c>
      <c r="AH22">
        <f>Ocene!C26</f>
        <v>0</v>
      </c>
    </row>
    <row r="23" spans="1:34" x14ac:dyDescent="0.25">
      <c r="A23" t="str">
        <f>IF(Ocene!B27=0,"",Ocene!B27)</f>
        <v/>
      </c>
      <c r="B23" t="str">
        <f>IF(Ocene!C27=0,"",Ocene!C27)</f>
        <v/>
      </c>
      <c r="C23" t="str">
        <f>IF(Ocene!D27=0,"",Ocene!D27)</f>
        <v/>
      </c>
      <c r="D23" t="str">
        <f>IF(Ocene!E27=0,"",Ocene!E27)</f>
        <v/>
      </c>
      <c r="E23" t="str">
        <f>IF(Ocene!F27=0,"",Ocene!F27)</f>
        <v/>
      </c>
      <c r="F23" t="str">
        <f>IF(Ocene!G27=0,"",Ocene!G27)</f>
        <v/>
      </c>
      <c r="G23" t="str">
        <f>IF(Ocene!H27=0,"",Ocene!H27)</f>
        <v/>
      </c>
      <c r="H23" t="str">
        <f>IF(Ocene!I27=0,"",Ocene!I27)</f>
        <v/>
      </c>
      <c r="I23" t="str">
        <f>IF(Ocene!J27=0,"",Ocene!J27)</f>
        <v/>
      </c>
      <c r="J23" t="str">
        <f>IF(Ocene!K27=0,"",Ocene!K27)</f>
        <v/>
      </c>
      <c r="K23" t="str">
        <f>IF(Ocene!L27=0,"",Ocene!L27)</f>
        <v/>
      </c>
      <c r="L23" t="str">
        <f>IF(Ocene!M27=0,"",Ocene!M27)</f>
        <v/>
      </c>
      <c r="M23" t="str">
        <f>IF(Ocene!N27=0,"",Ocene!N27)</f>
        <v/>
      </c>
      <c r="N23" t="str">
        <f>IF(Ocene!O27=0,"",Ocene!O27)</f>
        <v/>
      </c>
      <c r="O23" t="str">
        <f>IF(Ocene!P27=0,"",Ocene!P27)</f>
        <v/>
      </c>
      <c r="P23" t="str">
        <f>IF(Ocene!Q27=0,"",Ocene!Q27)</f>
        <v/>
      </c>
      <c r="Q23" t="str">
        <f>IF(Ocene!R27=0,"",Ocene!R27)</f>
        <v/>
      </c>
      <c r="R23" t="str">
        <f>IF(Ocene!S27=0,"",Ocene!S27)</f>
        <v/>
      </c>
      <c r="S23" t="str">
        <f>IF(Ocene!T27=0,"",Ocene!T27)</f>
        <v/>
      </c>
      <c r="T23" t="str">
        <f>IF(Ocene!U27=0,"",Ocene!U27)</f>
        <v/>
      </c>
      <c r="U23" t="str">
        <f>IF(Ocene!V27=0,"",Ocene!V27)</f>
        <v/>
      </c>
      <c r="V23" t="str">
        <f>IF(Ocene!W27=0,"",Ocene!W27)</f>
        <v/>
      </c>
      <c r="W23" t="str">
        <f>IF(Ocene!X27=0,"",Ocene!X27)</f>
        <v/>
      </c>
      <c r="X23" t="str">
        <f>IF(Ocene!Y27=0,"",Ocene!Y27)</f>
        <v/>
      </c>
      <c r="Y23" t="str">
        <f>IF(Ocene!Z27=0,"",Ocene!Z27)</f>
        <v/>
      </c>
      <c r="Z23" t="str">
        <f>IF(Ocene!AA27=0,"",Ocene!AA27)</f>
        <v/>
      </c>
      <c r="AA23" t="str">
        <f>IF(Ocene!AB27=0,"",Ocene!AB27)</f>
        <v/>
      </c>
      <c r="AB23" t="str">
        <f>IF(Ocene!AC27=0,"",Ocene!AC27)</f>
        <v/>
      </c>
      <c r="AC23" t="str">
        <f>IF(Ocene!AD27=0,"",Ocene!AD27)</f>
        <v/>
      </c>
      <c r="AD23" t="str">
        <f>IF(Ocene!AE27=0,"",Ocene!AE27)</f>
        <v/>
      </c>
      <c r="AE23" t="str">
        <f>IF(Ocene!AF27=0,"",Ocene!AF27)</f>
        <v/>
      </c>
      <c r="AF23" t="str">
        <f>IF(Ocene!AG27=0,"",Ocene!AG27)</f>
        <v/>
      </c>
      <c r="AH23">
        <f>Ocene!C27</f>
        <v>0</v>
      </c>
    </row>
    <row r="24" spans="1:34" x14ac:dyDescent="0.25">
      <c r="A24" t="str">
        <f>IF(Ocene!B28=0,"",Ocene!B28)</f>
        <v/>
      </c>
      <c r="B24" t="str">
        <f>IF(Ocene!C28=0,"",Ocene!C28)</f>
        <v/>
      </c>
      <c r="C24" t="str">
        <f>IF(Ocene!D28=0,"",Ocene!D28)</f>
        <v/>
      </c>
      <c r="D24" t="str">
        <f>IF(Ocene!E28=0,"",Ocene!E28)</f>
        <v/>
      </c>
      <c r="E24" t="str">
        <f>IF(Ocene!F28=0,"",Ocene!F28)</f>
        <v/>
      </c>
      <c r="F24" t="str">
        <f>IF(Ocene!G28=0,"",Ocene!G28)</f>
        <v/>
      </c>
      <c r="G24" t="str">
        <f>IF(Ocene!H28=0,"",Ocene!H28)</f>
        <v/>
      </c>
      <c r="H24" t="str">
        <f>IF(Ocene!I28=0,"",Ocene!I28)</f>
        <v/>
      </c>
      <c r="I24" t="str">
        <f>IF(Ocene!J28=0,"",Ocene!J28)</f>
        <v/>
      </c>
      <c r="J24" t="str">
        <f>IF(Ocene!K28=0,"",Ocene!K28)</f>
        <v/>
      </c>
      <c r="K24" t="str">
        <f>IF(Ocene!L28=0,"",Ocene!L28)</f>
        <v/>
      </c>
      <c r="L24" t="str">
        <f>IF(Ocene!M28=0,"",Ocene!M28)</f>
        <v/>
      </c>
      <c r="M24" t="str">
        <f>IF(Ocene!N28=0,"",Ocene!N28)</f>
        <v/>
      </c>
      <c r="N24" t="str">
        <f>IF(Ocene!O28=0,"",Ocene!O28)</f>
        <v/>
      </c>
      <c r="O24" t="str">
        <f>IF(Ocene!P28=0,"",Ocene!P28)</f>
        <v/>
      </c>
      <c r="P24" t="str">
        <f>IF(Ocene!Q28=0,"",Ocene!Q28)</f>
        <v/>
      </c>
      <c r="Q24" t="str">
        <f>IF(Ocene!R28=0,"",Ocene!R28)</f>
        <v/>
      </c>
      <c r="R24" t="str">
        <f>IF(Ocene!S28=0,"",Ocene!S28)</f>
        <v/>
      </c>
      <c r="S24" t="str">
        <f>IF(Ocene!T28=0,"",Ocene!T28)</f>
        <v/>
      </c>
      <c r="T24" t="str">
        <f>IF(Ocene!U28=0,"",Ocene!U28)</f>
        <v/>
      </c>
      <c r="U24" t="str">
        <f>IF(Ocene!V28=0,"",Ocene!V28)</f>
        <v/>
      </c>
      <c r="V24" t="str">
        <f>IF(Ocene!W28=0,"",Ocene!W28)</f>
        <v/>
      </c>
      <c r="W24" t="str">
        <f>IF(Ocene!X28=0,"",Ocene!X28)</f>
        <v/>
      </c>
      <c r="X24" t="str">
        <f>IF(Ocene!Y28=0,"",Ocene!Y28)</f>
        <v/>
      </c>
      <c r="Y24" t="str">
        <f>IF(Ocene!Z28=0,"",Ocene!Z28)</f>
        <v/>
      </c>
      <c r="Z24" t="str">
        <f>IF(Ocene!AA28=0,"",Ocene!AA28)</f>
        <v/>
      </c>
      <c r="AA24" t="str">
        <f>IF(Ocene!AB28=0,"",Ocene!AB28)</f>
        <v/>
      </c>
      <c r="AB24" t="str">
        <f>IF(Ocene!AC28=0,"",Ocene!AC28)</f>
        <v/>
      </c>
      <c r="AC24" t="str">
        <f>IF(Ocene!AD28=0,"",Ocene!AD28)</f>
        <v/>
      </c>
      <c r="AD24" t="str">
        <f>IF(Ocene!AE28=0,"",Ocene!AE28)</f>
        <v/>
      </c>
      <c r="AE24" t="str">
        <f>IF(Ocene!AF28=0,"",Ocene!AF28)</f>
        <v/>
      </c>
      <c r="AF24" t="str">
        <f>IF(Ocene!AG28=0,"",Ocene!AG28)</f>
        <v/>
      </c>
      <c r="AH24">
        <f>Ocene!C28</f>
        <v>0</v>
      </c>
    </row>
    <row r="25" spans="1:34" x14ac:dyDescent="0.25">
      <c r="A25" t="str">
        <f>IF(Ocene!B29=0,"",Ocene!B29)</f>
        <v/>
      </c>
      <c r="B25" t="str">
        <f>IF(Ocene!C29=0,"",Ocene!C29)</f>
        <v/>
      </c>
      <c r="C25" t="str">
        <f>IF(Ocene!D29=0,"",Ocene!D29)</f>
        <v/>
      </c>
      <c r="D25" t="str">
        <f>IF(Ocene!E29=0,"",Ocene!E29)</f>
        <v/>
      </c>
      <c r="E25" t="str">
        <f>IF(Ocene!F29=0,"",Ocene!F29)</f>
        <v/>
      </c>
      <c r="F25" t="str">
        <f>IF(Ocene!G29=0,"",Ocene!G29)</f>
        <v/>
      </c>
      <c r="G25" t="str">
        <f>IF(Ocene!H29=0,"",Ocene!H29)</f>
        <v/>
      </c>
      <c r="H25" t="str">
        <f>IF(Ocene!I29=0,"",Ocene!I29)</f>
        <v/>
      </c>
      <c r="I25" t="str">
        <f>IF(Ocene!J29=0,"",Ocene!J29)</f>
        <v/>
      </c>
      <c r="J25" t="str">
        <f>IF(Ocene!K29=0,"",Ocene!K29)</f>
        <v/>
      </c>
      <c r="K25" t="str">
        <f>IF(Ocene!L29=0,"",Ocene!L29)</f>
        <v/>
      </c>
      <c r="L25" t="str">
        <f>IF(Ocene!M29=0,"",Ocene!M29)</f>
        <v/>
      </c>
      <c r="M25" t="str">
        <f>IF(Ocene!N29=0,"",Ocene!N29)</f>
        <v/>
      </c>
      <c r="N25" t="str">
        <f>IF(Ocene!O29=0,"",Ocene!O29)</f>
        <v/>
      </c>
      <c r="O25" t="str">
        <f>IF(Ocene!P29=0,"",Ocene!P29)</f>
        <v/>
      </c>
      <c r="P25" t="str">
        <f>IF(Ocene!Q29=0,"",Ocene!Q29)</f>
        <v/>
      </c>
      <c r="Q25" t="str">
        <f>IF(Ocene!R29=0,"",Ocene!R29)</f>
        <v/>
      </c>
      <c r="R25" t="str">
        <f>IF(Ocene!S29=0,"",Ocene!S29)</f>
        <v/>
      </c>
      <c r="S25" t="str">
        <f>IF(Ocene!T29=0,"",Ocene!T29)</f>
        <v/>
      </c>
      <c r="T25" t="str">
        <f>IF(Ocene!U29=0,"",Ocene!U29)</f>
        <v/>
      </c>
      <c r="U25" t="str">
        <f>IF(Ocene!V29=0,"",Ocene!V29)</f>
        <v/>
      </c>
      <c r="V25" t="str">
        <f>IF(Ocene!W29=0,"",Ocene!W29)</f>
        <v/>
      </c>
      <c r="W25" t="str">
        <f>IF(Ocene!X29=0,"",Ocene!X29)</f>
        <v/>
      </c>
      <c r="X25" t="str">
        <f>IF(Ocene!Y29=0,"",Ocene!Y29)</f>
        <v/>
      </c>
      <c r="Y25" t="str">
        <f>IF(Ocene!Z29=0,"",Ocene!Z29)</f>
        <v/>
      </c>
      <c r="Z25" t="str">
        <f>IF(Ocene!AA29=0,"",Ocene!AA29)</f>
        <v/>
      </c>
      <c r="AA25" t="str">
        <f>IF(Ocene!AB29=0,"",Ocene!AB29)</f>
        <v/>
      </c>
      <c r="AB25" t="str">
        <f>IF(Ocene!AC29=0,"",Ocene!AC29)</f>
        <v/>
      </c>
      <c r="AC25" t="str">
        <f>IF(Ocene!AD29=0,"",Ocene!AD29)</f>
        <v/>
      </c>
      <c r="AD25" t="str">
        <f>IF(Ocene!AE29=0,"",Ocene!AE29)</f>
        <v/>
      </c>
      <c r="AE25" t="str">
        <f>IF(Ocene!AF29=0,"",Ocene!AF29)</f>
        <v/>
      </c>
      <c r="AF25" t="str">
        <f>IF(Ocene!AG29=0,"",Ocene!AG29)</f>
        <v/>
      </c>
      <c r="AH25">
        <f>Ocene!C29</f>
        <v>0</v>
      </c>
    </row>
    <row r="26" spans="1:34" x14ac:dyDescent="0.25">
      <c r="A26" t="str">
        <f>IF(Ocene!B30=0,"",Ocene!B30)</f>
        <v/>
      </c>
      <c r="B26" t="str">
        <f>IF(Ocene!C30=0,"",Ocene!C30)</f>
        <v/>
      </c>
      <c r="C26" t="str">
        <f>IF(Ocene!D30=0,"",Ocene!D30)</f>
        <v/>
      </c>
      <c r="D26" t="str">
        <f>IF(Ocene!E30=0,"",Ocene!E30)</f>
        <v/>
      </c>
      <c r="E26" t="str">
        <f>IF(Ocene!F30=0,"",Ocene!F30)</f>
        <v/>
      </c>
      <c r="F26" t="str">
        <f>IF(Ocene!G30=0,"",Ocene!G30)</f>
        <v/>
      </c>
      <c r="G26" t="str">
        <f>IF(Ocene!H30=0,"",Ocene!H30)</f>
        <v/>
      </c>
      <c r="H26" t="str">
        <f>IF(Ocene!I30=0,"",Ocene!I30)</f>
        <v/>
      </c>
      <c r="I26" t="str">
        <f>IF(Ocene!J30=0,"",Ocene!J30)</f>
        <v/>
      </c>
      <c r="J26" t="str">
        <f>IF(Ocene!K30=0,"",Ocene!K30)</f>
        <v/>
      </c>
      <c r="K26" t="str">
        <f>IF(Ocene!L30=0,"",Ocene!L30)</f>
        <v/>
      </c>
      <c r="L26" t="str">
        <f>IF(Ocene!M30=0,"",Ocene!M30)</f>
        <v/>
      </c>
      <c r="M26" t="str">
        <f>IF(Ocene!N30=0,"",Ocene!N30)</f>
        <v/>
      </c>
      <c r="N26" t="str">
        <f>IF(Ocene!O30=0,"",Ocene!O30)</f>
        <v/>
      </c>
      <c r="O26" t="str">
        <f>IF(Ocene!P30=0,"",Ocene!P30)</f>
        <v/>
      </c>
      <c r="P26" t="str">
        <f>IF(Ocene!Q30=0,"",Ocene!Q30)</f>
        <v/>
      </c>
      <c r="Q26" t="str">
        <f>IF(Ocene!R30=0,"",Ocene!R30)</f>
        <v/>
      </c>
      <c r="R26" t="str">
        <f>IF(Ocene!S30=0,"",Ocene!S30)</f>
        <v/>
      </c>
      <c r="S26" t="str">
        <f>IF(Ocene!T30=0,"",Ocene!T30)</f>
        <v/>
      </c>
      <c r="T26" t="str">
        <f>IF(Ocene!U30=0,"",Ocene!U30)</f>
        <v/>
      </c>
      <c r="U26" t="str">
        <f>IF(Ocene!V30=0,"",Ocene!V30)</f>
        <v/>
      </c>
      <c r="V26" t="str">
        <f>IF(Ocene!W30=0,"",Ocene!W30)</f>
        <v/>
      </c>
      <c r="W26" t="str">
        <f>IF(Ocene!X30=0,"",Ocene!X30)</f>
        <v/>
      </c>
      <c r="X26" t="str">
        <f>IF(Ocene!Y30=0,"",Ocene!Y30)</f>
        <v/>
      </c>
      <c r="Y26" t="str">
        <f>IF(Ocene!Z30=0,"",Ocene!Z30)</f>
        <v/>
      </c>
      <c r="Z26" t="str">
        <f>IF(Ocene!AA30=0,"",Ocene!AA30)</f>
        <v/>
      </c>
      <c r="AA26" t="str">
        <f>IF(Ocene!AB30=0,"",Ocene!AB30)</f>
        <v/>
      </c>
      <c r="AB26" t="str">
        <f>IF(Ocene!AC30=0,"",Ocene!AC30)</f>
        <v/>
      </c>
      <c r="AC26" t="str">
        <f>IF(Ocene!AD30=0,"",Ocene!AD30)</f>
        <v/>
      </c>
      <c r="AD26" t="str">
        <f>IF(Ocene!AE30=0,"",Ocene!AE30)</f>
        <v/>
      </c>
      <c r="AE26" t="str">
        <f>IF(Ocene!AF30=0,"",Ocene!AF30)</f>
        <v/>
      </c>
      <c r="AF26" t="str">
        <f>IF(Ocene!AG30=0,"",Ocene!AG30)</f>
        <v/>
      </c>
      <c r="AH26">
        <f>Ocene!C30</f>
        <v>0</v>
      </c>
    </row>
    <row r="27" spans="1:34" x14ac:dyDescent="0.25">
      <c r="A27" t="str">
        <f>IF(Ocene!B31=0,"",Ocene!B31)</f>
        <v/>
      </c>
      <c r="B27" t="str">
        <f>IF(Ocene!C31=0,"",Ocene!C31)</f>
        <v/>
      </c>
      <c r="C27" t="str">
        <f>IF(Ocene!D31=0,"",Ocene!D31)</f>
        <v/>
      </c>
      <c r="D27" t="str">
        <f>IF(Ocene!E31=0,"",Ocene!E31)</f>
        <v/>
      </c>
      <c r="E27" t="str">
        <f>IF(Ocene!F31=0,"",Ocene!F31)</f>
        <v/>
      </c>
      <c r="F27" t="str">
        <f>IF(Ocene!G31=0,"",Ocene!G31)</f>
        <v/>
      </c>
      <c r="G27" t="str">
        <f>IF(Ocene!H31=0,"",Ocene!H31)</f>
        <v/>
      </c>
      <c r="H27" t="str">
        <f>IF(Ocene!I31=0,"",Ocene!I31)</f>
        <v/>
      </c>
      <c r="I27" t="str">
        <f>IF(Ocene!J31=0,"",Ocene!J31)</f>
        <v/>
      </c>
      <c r="J27" t="str">
        <f>IF(Ocene!K31=0,"",Ocene!K31)</f>
        <v/>
      </c>
      <c r="K27" t="str">
        <f>IF(Ocene!L31=0,"",Ocene!L31)</f>
        <v/>
      </c>
      <c r="L27" t="str">
        <f>IF(Ocene!M31=0,"",Ocene!M31)</f>
        <v/>
      </c>
      <c r="M27" t="str">
        <f>IF(Ocene!N31=0,"",Ocene!N31)</f>
        <v/>
      </c>
      <c r="N27" t="str">
        <f>IF(Ocene!O31=0,"",Ocene!O31)</f>
        <v/>
      </c>
      <c r="O27" t="str">
        <f>IF(Ocene!P31=0,"",Ocene!P31)</f>
        <v/>
      </c>
      <c r="P27" t="str">
        <f>IF(Ocene!Q31=0,"",Ocene!Q31)</f>
        <v/>
      </c>
      <c r="Q27" t="str">
        <f>IF(Ocene!R31=0,"",Ocene!R31)</f>
        <v/>
      </c>
      <c r="R27" t="str">
        <f>IF(Ocene!S31=0,"",Ocene!S31)</f>
        <v/>
      </c>
      <c r="S27" t="str">
        <f>IF(Ocene!T31=0,"",Ocene!T31)</f>
        <v/>
      </c>
      <c r="T27" t="str">
        <f>IF(Ocene!U31=0,"",Ocene!U31)</f>
        <v/>
      </c>
      <c r="U27" t="str">
        <f>IF(Ocene!V31=0,"",Ocene!V31)</f>
        <v/>
      </c>
      <c r="V27" t="str">
        <f>IF(Ocene!W31=0,"",Ocene!W31)</f>
        <v/>
      </c>
      <c r="W27" t="str">
        <f>IF(Ocene!X31=0,"",Ocene!X31)</f>
        <v/>
      </c>
      <c r="X27" t="str">
        <f>IF(Ocene!Y31=0,"",Ocene!Y31)</f>
        <v/>
      </c>
      <c r="Y27" t="str">
        <f>IF(Ocene!Z31=0,"",Ocene!Z31)</f>
        <v/>
      </c>
      <c r="Z27" t="str">
        <f>IF(Ocene!AA31=0,"",Ocene!AA31)</f>
        <v/>
      </c>
      <c r="AA27" t="str">
        <f>IF(Ocene!AB31=0,"",Ocene!AB31)</f>
        <v/>
      </c>
      <c r="AB27" t="str">
        <f>IF(Ocene!AC31=0,"",Ocene!AC31)</f>
        <v/>
      </c>
      <c r="AC27" t="str">
        <f>IF(Ocene!AD31=0,"",Ocene!AD31)</f>
        <v/>
      </c>
      <c r="AD27" t="str">
        <f>IF(Ocene!AE31=0,"",Ocene!AE31)</f>
        <v/>
      </c>
      <c r="AE27" t="str">
        <f>IF(Ocene!AF31=0,"",Ocene!AF31)</f>
        <v/>
      </c>
      <c r="AF27" t="str">
        <f>IF(Ocene!AG31=0,"",Ocene!AG31)</f>
        <v/>
      </c>
      <c r="AH27">
        <f>Ocene!C31</f>
        <v>0</v>
      </c>
    </row>
    <row r="28" spans="1:34" x14ac:dyDescent="0.25">
      <c r="A28" t="str">
        <f>IF(Ocene!B32=0,"",Ocene!B32)</f>
        <v/>
      </c>
      <c r="B28" t="str">
        <f>IF(Ocene!C32=0,"",Ocene!C32)</f>
        <v/>
      </c>
      <c r="C28" t="str">
        <f>IF(Ocene!D32=0,"",Ocene!D32)</f>
        <v/>
      </c>
      <c r="D28" t="str">
        <f>IF(Ocene!E32=0,"",Ocene!E32)</f>
        <v/>
      </c>
      <c r="E28" t="str">
        <f>IF(Ocene!F32=0,"",Ocene!F32)</f>
        <v/>
      </c>
      <c r="F28" t="str">
        <f>IF(Ocene!G32=0,"",Ocene!G32)</f>
        <v/>
      </c>
      <c r="G28" t="str">
        <f>IF(Ocene!H32=0,"",Ocene!H32)</f>
        <v/>
      </c>
      <c r="H28" t="str">
        <f>IF(Ocene!I32=0,"",Ocene!I32)</f>
        <v/>
      </c>
      <c r="I28" t="str">
        <f>IF(Ocene!J32=0,"",Ocene!J32)</f>
        <v/>
      </c>
      <c r="J28" t="str">
        <f>IF(Ocene!K32=0,"",Ocene!K32)</f>
        <v/>
      </c>
      <c r="K28" t="str">
        <f>IF(Ocene!L32=0,"",Ocene!L32)</f>
        <v/>
      </c>
      <c r="L28" t="str">
        <f>IF(Ocene!M32=0,"",Ocene!M32)</f>
        <v/>
      </c>
      <c r="M28" t="str">
        <f>IF(Ocene!N32=0,"",Ocene!N32)</f>
        <v/>
      </c>
      <c r="N28" t="str">
        <f>IF(Ocene!O32=0,"",Ocene!O32)</f>
        <v/>
      </c>
      <c r="O28" t="str">
        <f>IF(Ocene!P32=0,"",Ocene!P32)</f>
        <v/>
      </c>
      <c r="P28" t="str">
        <f>IF(Ocene!Q32=0,"",Ocene!Q32)</f>
        <v/>
      </c>
      <c r="Q28" t="str">
        <f>IF(Ocene!R32=0,"",Ocene!R32)</f>
        <v/>
      </c>
      <c r="R28" t="str">
        <f>IF(Ocene!S32=0,"",Ocene!S32)</f>
        <v/>
      </c>
      <c r="S28" t="str">
        <f>IF(Ocene!T32=0,"",Ocene!T32)</f>
        <v/>
      </c>
      <c r="T28" t="str">
        <f>IF(Ocene!U32=0,"",Ocene!U32)</f>
        <v/>
      </c>
      <c r="U28" t="str">
        <f>IF(Ocene!V32=0,"",Ocene!V32)</f>
        <v/>
      </c>
      <c r="V28" t="str">
        <f>IF(Ocene!W32=0,"",Ocene!W32)</f>
        <v/>
      </c>
      <c r="W28" t="str">
        <f>IF(Ocene!X32=0,"",Ocene!X32)</f>
        <v/>
      </c>
      <c r="X28" t="str">
        <f>IF(Ocene!Y32=0,"",Ocene!Y32)</f>
        <v/>
      </c>
      <c r="Y28" t="str">
        <f>IF(Ocene!Z32=0,"",Ocene!Z32)</f>
        <v/>
      </c>
      <c r="Z28" t="str">
        <f>IF(Ocene!AA32=0,"",Ocene!AA32)</f>
        <v/>
      </c>
      <c r="AA28" t="str">
        <f>IF(Ocene!AB32=0,"",Ocene!AB32)</f>
        <v/>
      </c>
      <c r="AB28" t="str">
        <f>IF(Ocene!AC32=0,"",Ocene!AC32)</f>
        <v/>
      </c>
      <c r="AC28" t="str">
        <f>IF(Ocene!AD32=0,"",Ocene!AD32)</f>
        <v/>
      </c>
      <c r="AD28" t="str">
        <f>IF(Ocene!AE32=0,"",Ocene!AE32)</f>
        <v/>
      </c>
      <c r="AE28" t="str">
        <f>IF(Ocene!AF32=0,"",Ocene!AF32)</f>
        <v/>
      </c>
      <c r="AF28" t="str">
        <f>IF(Ocene!AG32=0,"",Ocene!AG32)</f>
        <v/>
      </c>
      <c r="AH28">
        <f>Ocene!C32</f>
        <v>0</v>
      </c>
    </row>
    <row r="29" spans="1:34" x14ac:dyDescent="0.25">
      <c r="A29" t="str">
        <f>IF(Ocene!B33=0,"",Ocene!B33)</f>
        <v/>
      </c>
      <c r="B29" t="str">
        <f>IF(Ocene!C33=0,"",Ocene!C33)</f>
        <v/>
      </c>
      <c r="C29" t="str">
        <f>IF(Ocene!D33=0,"",Ocene!D33)</f>
        <v/>
      </c>
      <c r="D29" t="str">
        <f>IF(Ocene!E33=0,"",Ocene!E33)</f>
        <v/>
      </c>
      <c r="E29" t="str">
        <f>IF(Ocene!F33=0,"",Ocene!F33)</f>
        <v/>
      </c>
      <c r="F29" t="str">
        <f>IF(Ocene!G33=0,"",Ocene!G33)</f>
        <v/>
      </c>
      <c r="G29" t="str">
        <f>IF(Ocene!H33=0,"",Ocene!H33)</f>
        <v/>
      </c>
      <c r="H29" t="str">
        <f>IF(Ocene!I33=0,"",Ocene!I33)</f>
        <v/>
      </c>
      <c r="I29" t="str">
        <f>IF(Ocene!J33=0,"",Ocene!J33)</f>
        <v/>
      </c>
      <c r="J29" t="str">
        <f>IF(Ocene!K33=0,"",Ocene!K33)</f>
        <v/>
      </c>
      <c r="K29" t="str">
        <f>IF(Ocene!L33=0,"",Ocene!L33)</f>
        <v/>
      </c>
      <c r="L29" t="str">
        <f>IF(Ocene!M33=0,"",Ocene!M33)</f>
        <v/>
      </c>
      <c r="M29" t="str">
        <f>IF(Ocene!N33=0,"",Ocene!N33)</f>
        <v/>
      </c>
      <c r="N29" t="str">
        <f>IF(Ocene!O33=0,"",Ocene!O33)</f>
        <v/>
      </c>
      <c r="O29" t="str">
        <f>IF(Ocene!P33=0,"",Ocene!P33)</f>
        <v/>
      </c>
      <c r="P29" t="str">
        <f>IF(Ocene!Q33=0,"",Ocene!Q33)</f>
        <v/>
      </c>
      <c r="Q29" t="str">
        <f>IF(Ocene!R33=0,"",Ocene!R33)</f>
        <v/>
      </c>
      <c r="R29" t="str">
        <f>IF(Ocene!S33=0,"",Ocene!S33)</f>
        <v/>
      </c>
      <c r="S29" t="str">
        <f>IF(Ocene!T33=0,"",Ocene!T33)</f>
        <v/>
      </c>
      <c r="T29" t="str">
        <f>IF(Ocene!U33=0,"",Ocene!U33)</f>
        <v/>
      </c>
      <c r="U29" t="str">
        <f>IF(Ocene!V33=0,"",Ocene!V33)</f>
        <v/>
      </c>
      <c r="V29" t="str">
        <f>IF(Ocene!W33=0,"",Ocene!W33)</f>
        <v/>
      </c>
      <c r="W29" t="str">
        <f>IF(Ocene!X33=0,"",Ocene!X33)</f>
        <v/>
      </c>
      <c r="X29" t="str">
        <f>IF(Ocene!Y33=0,"",Ocene!Y33)</f>
        <v/>
      </c>
      <c r="Y29" t="str">
        <f>IF(Ocene!Z33=0,"",Ocene!Z33)</f>
        <v/>
      </c>
      <c r="Z29" t="str">
        <f>IF(Ocene!AA33=0,"",Ocene!AA33)</f>
        <v/>
      </c>
      <c r="AA29" t="str">
        <f>IF(Ocene!AB33=0,"",Ocene!AB33)</f>
        <v/>
      </c>
      <c r="AB29" t="str">
        <f>IF(Ocene!AC33=0,"",Ocene!AC33)</f>
        <v/>
      </c>
      <c r="AC29" t="str">
        <f>IF(Ocene!AD33=0,"",Ocene!AD33)</f>
        <v/>
      </c>
      <c r="AD29" t="str">
        <f>IF(Ocene!AE33=0,"",Ocene!AE33)</f>
        <v/>
      </c>
      <c r="AE29" t="str">
        <f>IF(Ocene!AF33=0,"",Ocene!AF33)</f>
        <v/>
      </c>
      <c r="AF29" t="str">
        <f>IF(Ocene!AG33=0,"",Ocene!AG33)</f>
        <v/>
      </c>
      <c r="AH29">
        <f>Ocene!C33</f>
        <v>0</v>
      </c>
    </row>
    <row r="30" spans="1:34" x14ac:dyDescent="0.25">
      <c r="A30" t="str">
        <f>IF(Ocene!B34=0,"",Ocene!B34)</f>
        <v/>
      </c>
      <c r="B30" t="str">
        <f>IF(Ocene!C34=0,"",Ocene!C34)</f>
        <v/>
      </c>
      <c r="C30" t="str">
        <f>IF(Ocene!D34=0,"",Ocene!D34)</f>
        <v/>
      </c>
      <c r="D30" t="str">
        <f>IF(Ocene!E34=0,"",Ocene!E34)</f>
        <v/>
      </c>
      <c r="E30" t="str">
        <f>IF(Ocene!F34=0,"",Ocene!F34)</f>
        <v/>
      </c>
      <c r="F30" t="str">
        <f>IF(Ocene!G34=0,"",Ocene!G34)</f>
        <v/>
      </c>
      <c r="G30" t="str">
        <f>IF(Ocene!H34=0,"",Ocene!H34)</f>
        <v/>
      </c>
      <c r="H30" t="str">
        <f>IF(Ocene!I34=0,"",Ocene!I34)</f>
        <v/>
      </c>
      <c r="I30" t="str">
        <f>IF(Ocene!J34=0,"",Ocene!J34)</f>
        <v/>
      </c>
      <c r="J30" t="str">
        <f>IF(Ocene!K34=0,"",Ocene!K34)</f>
        <v/>
      </c>
      <c r="K30" t="str">
        <f>IF(Ocene!L34=0,"",Ocene!L34)</f>
        <v/>
      </c>
      <c r="L30" t="str">
        <f>IF(Ocene!M34=0,"",Ocene!M34)</f>
        <v/>
      </c>
      <c r="M30" t="str">
        <f>IF(Ocene!N34=0,"",Ocene!N34)</f>
        <v/>
      </c>
      <c r="N30" t="str">
        <f>IF(Ocene!O34=0,"",Ocene!O34)</f>
        <v/>
      </c>
      <c r="O30" t="str">
        <f>IF(Ocene!P34=0,"",Ocene!P34)</f>
        <v/>
      </c>
      <c r="P30" t="str">
        <f>IF(Ocene!Q34=0,"",Ocene!Q34)</f>
        <v/>
      </c>
      <c r="Q30" t="str">
        <f>IF(Ocene!R34=0,"",Ocene!R34)</f>
        <v/>
      </c>
      <c r="R30" t="str">
        <f>IF(Ocene!S34=0,"",Ocene!S34)</f>
        <v/>
      </c>
      <c r="S30" t="str">
        <f>IF(Ocene!T34=0,"",Ocene!T34)</f>
        <v/>
      </c>
      <c r="T30" t="str">
        <f>IF(Ocene!U34=0,"",Ocene!U34)</f>
        <v/>
      </c>
      <c r="U30" t="str">
        <f>IF(Ocene!V34=0,"",Ocene!V34)</f>
        <v/>
      </c>
      <c r="V30" t="str">
        <f>IF(Ocene!W34=0,"",Ocene!W34)</f>
        <v/>
      </c>
      <c r="W30" t="str">
        <f>IF(Ocene!X34=0,"",Ocene!X34)</f>
        <v/>
      </c>
      <c r="X30" t="str">
        <f>IF(Ocene!Y34=0,"",Ocene!Y34)</f>
        <v/>
      </c>
      <c r="Y30" t="str">
        <f>IF(Ocene!Z34=0,"",Ocene!Z34)</f>
        <v/>
      </c>
      <c r="Z30" t="str">
        <f>IF(Ocene!AA34=0,"",Ocene!AA34)</f>
        <v/>
      </c>
      <c r="AA30" t="str">
        <f>IF(Ocene!AB34=0,"",Ocene!AB34)</f>
        <v/>
      </c>
      <c r="AB30" t="str">
        <f>IF(Ocene!AC34=0,"",Ocene!AC34)</f>
        <v/>
      </c>
      <c r="AC30" t="str">
        <f>IF(Ocene!AD34=0,"",Ocene!AD34)</f>
        <v/>
      </c>
      <c r="AD30" t="str">
        <f>IF(Ocene!AE34=0,"",Ocene!AE34)</f>
        <v/>
      </c>
      <c r="AE30" t="str">
        <f>IF(Ocene!AF34=0,"",Ocene!AF34)</f>
        <v/>
      </c>
      <c r="AF30" t="str">
        <f>IF(Ocene!AG34=0,"",Ocene!AG34)</f>
        <v/>
      </c>
      <c r="AH30">
        <f>Ocene!C34</f>
        <v>0</v>
      </c>
    </row>
    <row r="31" spans="1:34" x14ac:dyDescent="0.25">
      <c r="A31" t="str">
        <f>IF(Ocene!B35=0,"",Ocene!B35)</f>
        <v/>
      </c>
      <c r="B31" t="str">
        <f>IF(Ocene!C35=0,"",Ocene!C35)</f>
        <v/>
      </c>
      <c r="C31" t="str">
        <f>IF(Ocene!D35=0,"",Ocene!D35)</f>
        <v/>
      </c>
      <c r="D31" t="str">
        <f>IF(Ocene!E35=0,"",Ocene!E35)</f>
        <v/>
      </c>
      <c r="E31" t="str">
        <f>IF(Ocene!F35=0,"",Ocene!F35)</f>
        <v/>
      </c>
      <c r="F31" t="str">
        <f>IF(Ocene!G35=0,"",Ocene!G35)</f>
        <v/>
      </c>
      <c r="G31" t="str">
        <f>IF(Ocene!H35=0,"",Ocene!H35)</f>
        <v/>
      </c>
      <c r="H31" t="str">
        <f>IF(Ocene!I35=0,"",Ocene!I35)</f>
        <v/>
      </c>
      <c r="I31" t="str">
        <f>IF(Ocene!J35=0,"",Ocene!J35)</f>
        <v/>
      </c>
      <c r="J31" t="str">
        <f>IF(Ocene!K35=0,"",Ocene!K35)</f>
        <v/>
      </c>
      <c r="K31" t="str">
        <f>IF(Ocene!L35=0,"",Ocene!L35)</f>
        <v/>
      </c>
      <c r="L31" t="str">
        <f>IF(Ocene!M35=0,"",Ocene!M35)</f>
        <v/>
      </c>
      <c r="M31" t="str">
        <f>IF(Ocene!N35=0,"",Ocene!N35)</f>
        <v/>
      </c>
      <c r="N31" t="str">
        <f>IF(Ocene!O35=0,"",Ocene!O35)</f>
        <v/>
      </c>
      <c r="O31" t="str">
        <f>IF(Ocene!P35=0,"",Ocene!P35)</f>
        <v/>
      </c>
      <c r="P31" t="str">
        <f>IF(Ocene!Q35=0,"",Ocene!Q35)</f>
        <v/>
      </c>
      <c r="Q31" t="str">
        <f>IF(Ocene!R35=0,"",Ocene!R35)</f>
        <v/>
      </c>
      <c r="R31" t="str">
        <f>IF(Ocene!S35=0,"",Ocene!S35)</f>
        <v/>
      </c>
      <c r="S31" t="str">
        <f>IF(Ocene!T35=0,"",Ocene!T35)</f>
        <v/>
      </c>
      <c r="T31" t="str">
        <f>IF(Ocene!U35=0,"",Ocene!U35)</f>
        <v/>
      </c>
      <c r="U31" t="str">
        <f>IF(Ocene!V35=0,"",Ocene!V35)</f>
        <v/>
      </c>
      <c r="V31" t="str">
        <f>IF(Ocene!W35=0,"",Ocene!W35)</f>
        <v/>
      </c>
      <c r="W31" t="str">
        <f>IF(Ocene!X35=0,"",Ocene!X35)</f>
        <v/>
      </c>
      <c r="X31" t="str">
        <f>IF(Ocene!Y35=0,"",Ocene!Y35)</f>
        <v/>
      </c>
      <c r="Y31" t="str">
        <f>IF(Ocene!Z35=0,"",Ocene!Z35)</f>
        <v/>
      </c>
      <c r="Z31" t="str">
        <f>IF(Ocene!AA35=0,"",Ocene!AA35)</f>
        <v/>
      </c>
      <c r="AA31" t="str">
        <f>IF(Ocene!AB35=0,"",Ocene!AB35)</f>
        <v/>
      </c>
      <c r="AB31" t="str">
        <f>IF(Ocene!AC35=0,"",Ocene!AC35)</f>
        <v/>
      </c>
      <c r="AC31" t="str">
        <f>IF(Ocene!AD35=0,"",Ocene!AD35)</f>
        <v/>
      </c>
      <c r="AD31" t="str">
        <f>IF(Ocene!AE35=0,"",Ocene!AE35)</f>
        <v/>
      </c>
      <c r="AE31" t="str">
        <f>IF(Ocene!AF35=0,"",Ocene!AF35)</f>
        <v/>
      </c>
      <c r="AF31" t="str">
        <f>IF(Ocene!AG35=0,"",Ocene!AG35)</f>
        <v/>
      </c>
      <c r="AH31">
        <f>Ocene!C35</f>
        <v>0</v>
      </c>
    </row>
    <row r="32" spans="1:34" x14ac:dyDescent="0.25">
      <c r="A32" t="str">
        <f>IF(Ocene!B36=0,"",Ocene!B36)</f>
        <v/>
      </c>
      <c r="B32" t="str">
        <f>IF(Ocene!C36=0,"",Ocene!C36)</f>
        <v/>
      </c>
      <c r="C32" t="str">
        <f>IF(Ocene!D36=0,"",Ocene!D36)</f>
        <v/>
      </c>
      <c r="D32" t="str">
        <f>IF(Ocene!E36=0,"",Ocene!E36)</f>
        <v/>
      </c>
      <c r="E32" t="str">
        <f>IF(Ocene!F36=0,"",Ocene!F36)</f>
        <v/>
      </c>
      <c r="F32" t="str">
        <f>IF(Ocene!G36=0,"",Ocene!G36)</f>
        <v/>
      </c>
      <c r="G32" t="str">
        <f>IF(Ocene!H36=0,"",Ocene!H36)</f>
        <v/>
      </c>
      <c r="H32" t="str">
        <f>IF(Ocene!I36=0,"",Ocene!I36)</f>
        <v/>
      </c>
      <c r="I32" t="str">
        <f>IF(Ocene!J36=0,"",Ocene!J36)</f>
        <v/>
      </c>
      <c r="J32" t="str">
        <f>IF(Ocene!K36=0,"",Ocene!K36)</f>
        <v/>
      </c>
      <c r="K32" t="str">
        <f>IF(Ocene!L36=0,"",Ocene!L36)</f>
        <v/>
      </c>
      <c r="L32" t="str">
        <f>IF(Ocene!M36=0,"",Ocene!M36)</f>
        <v/>
      </c>
      <c r="M32" t="str">
        <f>IF(Ocene!N36=0,"",Ocene!N36)</f>
        <v/>
      </c>
      <c r="N32" t="str">
        <f>IF(Ocene!O36=0,"",Ocene!O36)</f>
        <v/>
      </c>
      <c r="O32" t="str">
        <f>IF(Ocene!P36=0,"",Ocene!P36)</f>
        <v/>
      </c>
      <c r="P32" t="str">
        <f>IF(Ocene!Q36=0,"",Ocene!Q36)</f>
        <v/>
      </c>
      <c r="Q32" t="str">
        <f>IF(Ocene!R36=0,"",Ocene!R36)</f>
        <v/>
      </c>
      <c r="R32" t="str">
        <f>IF(Ocene!S36=0,"",Ocene!S36)</f>
        <v/>
      </c>
      <c r="S32" t="str">
        <f>IF(Ocene!T36=0,"",Ocene!T36)</f>
        <v/>
      </c>
      <c r="T32" t="str">
        <f>IF(Ocene!U36=0,"",Ocene!U36)</f>
        <v/>
      </c>
      <c r="U32" t="str">
        <f>IF(Ocene!V36=0,"",Ocene!V36)</f>
        <v/>
      </c>
      <c r="V32" t="str">
        <f>IF(Ocene!W36=0,"",Ocene!W36)</f>
        <v/>
      </c>
      <c r="W32" t="str">
        <f>IF(Ocene!X36=0,"",Ocene!X36)</f>
        <v/>
      </c>
      <c r="X32" t="str">
        <f>IF(Ocene!Y36=0,"",Ocene!Y36)</f>
        <v/>
      </c>
      <c r="Y32" t="str">
        <f>IF(Ocene!Z36=0,"",Ocene!Z36)</f>
        <v/>
      </c>
      <c r="Z32" t="str">
        <f>IF(Ocene!AA36=0,"",Ocene!AA36)</f>
        <v/>
      </c>
      <c r="AA32" t="str">
        <f>IF(Ocene!AB36=0,"",Ocene!AB36)</f>
        <v/>
      </c>
      <c r="AB32" t="str">
        <f>IF(Ocene!AC36=0,"",Ocene!AC36)</f>
        <v/>
      </c>
      <c r="AC32" t="str">
        <f>IF(Ocene!AD36=0,"",Ocene!AD36)</f>
        <v/>
      </c>
      <c r="AD32" t="str">
        <f>IF(Ocene!AE36=0,"",Ocene!AE36)</f>
        <v/>
      </c>
      <c r="AE32" t="str">
        <f>IF(Ocene!AF36=0,"",Ocene!AF36)</f>
        <v/>
      </c>
      <c r="AF32" t="str">
        <f>IF(Ocene!AG36=0,"",Ocene!AG36)</f>
        <v/>
      </c>
      <c r="AH32">
        <f>Ocene!C36</f>
        <v>0</v>
      </c>
    </row>
    <row r="33" spans="1:55" x14ac:dyDescent="0.25">
      <c r="A33" t="str">
        <f>IF(Ocene!B37=0,"",Ocene!B37)</f>
        <v/>
      </c>
      <c r="B33" t="str">
        <f>IF(Ocene!C37=0,"",Ocene!C37)</f>
        <v/>
      </c>
      <c r="C33" t="str">
        <f>IF(Ocene!D37=0,"",Ocene!D37)</f>
        <v/>
      </c>
      <c r="D33" t="str">
        <f>IF(Ocene!E37=0,"",Ocene!E37)</f>
        <v/>
      </c>
      <c r="E33" t="str">
        <f>IF(Ocene!F37=0,"",Ocene!F37)</f>
        <v/>
      </c>
      <c r="F33" t="str">
        <f>IF(Ocene!G37=0,"",Ocene!G37)</f>
        <v/>
      </c>
      <c r="G33" t="str">
        <f>IF(Ocene!H37=0,"",Ocene!H37)</f>
        <v/>
      </c>
      <c r="H33" t="str">
        <f>IF(Ocene!I37=0,"",Ocene!I37)</f>
        <v/>
      </c>
      <c r="I33" t="str">
        <f>IF(Ocene!J37=0,"",Ocene!J37)</f>
        <v/>
      </c>
      <c r="J33" t="str">
        <f>IF(Ocene!K37=0,"",Ocene!K37)</f>
        <v/>
      </c>
      <c r="K33" t="str">
        <f>IF(Ocene!L37=0,"",Ocene!L37)</f>
        <v/>
      </c>
      <c r="L33" t="str">
        <f>IF(Ocene!M37=0,"",Ocene!M37)</f>
        <v/>
      </c>
      <c r="M33" t="str">
        <f>IF(Ocene!N37=0,"",Ocene!N37)</f>
        <v/>
      </c>
      <c r="N33" t="str">
        <f>IF(Ocene!O37=0,"",Ocene!O37)</f>
        <v/>
      </c>
      <c r="O33" t="str">
        <f>IF(Ocene!P37=0,"",Ocene!P37)</f>
        <v/>
      </c>
      <c r="P33" t="str">
        <f>IF(Ocene!Q37=0,"",Ocene!Q37)</f>
        <v/>
      </c>
      <c r="Q33" t="str">
        <f>IF(Ocene!R37=0,"",Ocene!R37)</f>
        <v/>
      </c>
      <c r="R33" t="str">
        <f>IF(Ocene!S37=0,"",Ocene!S37)</f>
        <v/>
      </c>
      <c r="S33" t="str">
        <f>IF(Ocene!T37=0,"",Ocene!T37)</f>
        <v/>
      </c>
      <c r="T33" t="str">
        <f>IF(Ocene!U37=0,"",Ocene!U37)</f>
        <v/>
      </c>
      <c r="U33" t="str">
        <f>IF(Ocene!V37=0,"",Ocene!V37)</f>
        <v/>
      </c>
      <c r="V33" t="str">
        <f>IF(Ocene!W37=0,"",Ocene!W37)</f>
        <v/>
      </c>
      <c r="W33" t="str">
        <f>IF(Ocene!X37=0,"",Ocene!X37)</f>
        <v/>
      </c>
      <c r="X33" t="str">
        <f>IF(Ocene!Y37=0,"",Ocene!Y37)</f>
        <v/>
      </c>
      <c r="Y33" t="str">
        <f>IF(Ocene!Z37=0,"",Ocene!Z37)</f>
        <v/>
      </c>
      <c r="Z33" t="str">
        <f>IF(Ocene!AA37=0,"",Ocene!AA37)</f>
        <v/>
      </c>
      <c r="AA33" t="str">
        <f>IF(Ocene!AB37=0,"",Ocene!AB37)</f>
        <v/>
      </c>
      <c r="AB33" t="str">
        <f>IF(Ocene!AC37=0,"",Ocene!AC37)</f>
        <v/>
      </c>
      <c r="AC33" t="str">
        <f>IF(Ocene!AD37=0,"",Ocene!AD37)</f>
        <v/>
      </c>
      <c r="AD33" t="str">
        <f>IF(Ocene!AE37=0,"",Ocene!AE37)</f>
        <v/>
      </c>
      <c r="AE33" t="str">
        <f>IF(Ocene!AF37=0,"",Ocene!AF37)</f>
        <v/>
      </c>
      <c r="AF33" t="str">
        <f>IF(Ocene!AG37=0,"",Ocene!AG37)</f>
        <v/>
      </c>
      <c r="AH33">
        <f>Ocene!C37</f>
        <v>0</v>
      </c>
    </row>
    <row r="34" spans="1:55" x14ac:dyDescent="0.25">
      <c r="A34" t="str">
        <f>IF(Ocene!B38=0,"",Ocene!B38)</f>
        <v/>
      </c>
      <c r="B34" t="str">
        <f>IF(Ocene!C38=0,"",Ocene!C38)</f>
        <v/>
      </c>
      <c r="C34" t="str">
        <f>IF(Ocene!D38=0,"",Ocene!D38)</f>
        <v/>
      </c>
      <c r="D34" t="str">
        <f>IF(Ocene!E38=0,"",Ocene!E38)</f>
        <v/>
      </c>
      <c r="E34" t="str">
        <f>IF(Ocene!F38=0,"",Ocene!F38)</f>
        <v/>
      </c>
      <c r="F34" t="str">
        <f>IF(Ocene!G38=0,"",Ocene!G38)</f>
        <v/>
      </c>
      <c r="G34" t="str">
        <f>IF(Ocene!H38=0,"",Ocene!H38)</f>
        <v/>
      </c>
      <c r="H34" t="str">
        <f>IF(Ocene!I38=0,"",Ocene!I38)</f>
        <v/>
      </c>
      <c r="I34" t="str">
        <f>IF(Ocene!J38=0,"",Ocene!J38)</f>
        <v/>
      </c>
      <c r="J34" t="str">
        <f>IF(Ocene!K38=0,"",Ocene!K38)</f>
        <v/>
      </c>
      <c r="K34" t="str">
        <f>IF(Ocene!L38=0,"",Ocene!L38)</f>
        <v/>
      </c>
      <c r="L34" t="str">
        <f>IF(Ocene!M38=0,"",Ocene!M38)</f>
        <v/>
      </c>
      <c r="M34" t="str">
        <f>IF(Ocene!N38=0,"",Ocene!N38)</f>
        <v/>
      </c>
      <c r="N34" t="str">
        <f>IF(Ocene!O38=0,"",Ocene!O38)</f>
        <v/>
      </c>
      <c r="O34" t="str">
        <f>IF(Ocene!P38=0,"",Ocene!P38)</f>
        <v/>
      </c>
      <c r="P34" t="str">
        <f>IF(Ocene!Q38=0,"",Ocene!Q38)</f>
        <v/>
      </c>
      <c r="Q34" t="str">
        <f>IF(Ocene!R38=0,"",Ocene!R38)</f>
        <v/>
      </c>
      <c r="R34" t="str">
        <f>IF(Ocene!S38=0,"",Ocene!S38)</f>
        <v/>
      </c>
      <c r="S34" t="str">
        <f>IF(Ocene!T38=0,"",Ocene!T38)</f>
        <v/>
      </c>
      <c r="T34" t="str">
        <f>IF(Ocene!U38=0,"",Ocene!U38)</f>
        <v/>
      </c>
      <c r="U34" t="str">
        <f>IF(Ocene!V38=0,"",Ocene!V38)</f>
        <v/>
      </c>
      <c r="V34" t="str">
        <f>IF(Ocene!W38=0,"",Ocene!W38)</f>
        <v/>
      </c>
      <c r="W34" t="str">
        <f>IF(Ocene!X38=0,"",Ocene!X38)</f>
        <v/>
      </c>
      <c r="X34" t="str">
        <f>IF(Ocene!Y38=0,"",Ocene!Y38)</f>
        <v/>
      </c>
      <c r="Y34" t="str">
        <f>IF(Ocene!Z38=0,"",Ocene!Z38)</f>
        <v/>
      </c>
      <c r="Z34" t="str">
        <f>IF(Ocene!AA38=0,"",Ocene!AA38)</f>
        <v/>
      </c>
      <c r="AA34" t="str">
        <f>IF(Ocene!AB38=0,"",Ocene!AB38)</f>
        <v/>
      </c>
      <c r="AB34" t="str">
        <f>IF(Ocene!AC38=0,"",Ocene!AC38)</f>
        <v/>
      </c>
      <c r="AC34" t="str">
        <f>IF(Ocene!AD38=0,"",Ocene!AD38)</f>
        <v/>
      </c>
      <c r="AD34" t="str">
        <f>IF(Ocene!AE38=0,"",Ocene!AE38)</f>
        <v/>
      </c>
      <c r="AE34" t="str">
        <f>IF(Ocene!AF38=0,"",Ocene!AF38)</f>
        <v/>
      </c>
      <c r="AF34" t="str">
        <f>IF(Ocene!AG38=0,"",Ocene!AG38)</f>
        <v/>
      </c>
      <c r="AH34">
        <f>Ocene!C38</f>
        <v>0</v>
      </c>
    </row>
    <row r="35" spans="1:55" x14ac:dyDescent="0.25">
      <c r="A35" t="str">
        <f>IF(Ocene!B39=0,"",Ocene!B39)</f>
        <v/>
      </c>
      <c r="B35" t="str">
        <f>IF(Ocene!C39=0,"",Ocene!C39)</f>
        <v/>
      </c>
      <c r="C35" t="str">
        <f>IF(Ocene!D39=0,"",Ocene!D39)</f>
        <v/>
      </c>
      <c r="D35" t="str">
        <f>IF(Ocene!E39=0,"",Ocene!E39)</f>
        <v/>
      </c>
      <c r="E35" t="str">
        <f>IF(Ocene!F39=0,"",Ocene!F39)</f>
        <v/>
      </c>
      <c r="F35" t="str">
        <f>IF(Ocene!G39=0,"",Ocene!G39)</f>
        <v/>
      </c>
      <c r="G35" t="str">
        <f>IF(Ocene!H39=0,"",Ocene!H39)</f>
        <v/>
      </c>
      <c r="H35" t="str">
        <f>IF(Ocene!I39=0,"",Ocene!I39)</f>
        <v/>
      </c>
      <c r="I35" t="str">
        <f>IF(Ocene!J39=0,"",Ocene!J39)</f>
        <v/>
      </c>
      <c r="J35" t="str">
        <f>IF(Ocene!K39=0,"",Ocene!K39)</f>
        <v/>
      </c>
      <c r="K35" t="str">
        <f>IF(Ocene!L39=0,"",Ocene!L39)</f>
        <v/>
      </c>
      <c r="L35" t="str">
        <f>IF(Ocene!M39=0,"",Ocene!M39)</f>
        <v/>
      </c>
      <c r="M35" t="str">
        <f>IF(Ocene!N39=0,"",Ocene!N39)</f>
        <v/>
      </c>
      <c r="N35" t="str">
        <f>IF(Ocene!O39=0,"",Ocene!O39)</f>
        <v/>
      </c>
      <c r="O35" t="str">
        <f>IF(Ocene!P39=0,"",Ocene!P39)</f>
        <v/>
      </c>
      <c r="P35" t="str">
        <f>IF(Ocene!Q39=0,"",Ocene!Q39)</f>
        <v/>
      </c>
      <c r="Q35" t="str">
        <f>IF(Ocene!R39=0,"",Ocene!R39)</f>
        <v/>
      </c>
      <c r="R35" t="str">
        <f>IF(Ocene!S39=0,"",Ocene!S39)</f>
        <v/>
      </c>
      <c r="S35" t="str">
        <f>IF(Ocene!T39=0,"",Ocene!T39)</f>
        <v/>
      </c>
      <c r="T35" t="str">
        <f>IF(Ocene!U39=0,"",Ocene!U39)</f>
        <v/>
      </c>
      <c r="U35" t="str">
        <f>IF(Ocene!V39=0,"",Ocene!V39)</f>
        <v/>
      </c>
      <c r="V35" t="str">
        <f>IF(Ocene!W39=0,"",Ocene!W39)</f>
        <v/>
      </c>
      <c r="W35" t="str">
        <f>IF(Ocene!X39=0,"",Ocene!X39)</f>
        <v/>
      </c>
      <c r="X35" t="str">
        <f>IF(Ocene!Y39=0,"",Ocene!Y39)</f>
        <v/>
      </c>
      <c r="Y35" t="str">
        <f>IF(Ocene!Z39=0,"",Ocene!Z39)</f>
        <v/>
      </c>
      <c r="Z35" t="str">
        <f>IF(Ocene!AA39=0,"",Ocene!AA39)</f>
        <v/>
      </c>
      <c r="AA35" t="str">
        <f>IF(Ocene!AB39=0,"",Ocene!AB39)</f>
        <v/>
      </c>
      <c r="AB35" t="str">
        <f>IF(Ocene!AC39=0,"",Ocene!AC39)</f>
        <v/>
      </c>
      <c r="AC35" t="str">
        <f>IF(Ocene!AD39=0,"",Ocene!AD39)</f>
        <v/>
      </c>
      <c r="AD35" t="str">
        <f>IF(Ocene!AE39=0,"",Ocene!AE39)</f>
        <v/>
      </c>
      <c r="AE35" t="str">
        <f>IF(Ocene!AF39=0,"",Ocene!AF39)</f>
        <v/>
      </c>
      <c r="AF35" t="str">
        <f>IF(Ocene!AG39=0,"",Ocene!AG39)</f>
        <v/>
      </c>
      <c r="AH35">
        <f>Ocene!C39</f>
        <v>0</v>
      </c>
    </row>
    <row r="36" spans="1:55" x14ac:dyDescent="0.25">
      <c r="A36" t="str">
        <f>IF(Ocene!B40=0,"",Ocene!B40)</f>
        <v/>
      </c>
      <c r="B36" t="str">
        <f>IF(Ocene!C40=0,"",Ocene!C40)</f>
        <v/>
      </c>
      <c r="C36" t="str">
        <f>IF(Ocene!D40=0,"",Ocene!D40)</f>
        <v/>
      </c>
      <c r="D36" t="str">
        <f>IF(Ocene!E40=0,"",Ocene!E40)</f>
        <v/>
      </c>
      <c r="E36" t="str">
        <f>IF(Ocene!F40=0,"",Ocene!F40)</f>
        <v/>
      </c>
      <c r="F36" t="str">
        <f>IF(Ocene!G40=0,"",Ocene!G40)</f>
        <v/>
      </c>
      <c r="G36" t="str">
        <f>IF(Ocene!H40=0,"",Ocene!H40)</f>
        <v/>
      </c>
      <c r="H36" t="str">
        <f>IF(Ocene!I40=0,"",Ocene!I40)</f>
        <v/>
      </c>
      <c r="I36" t="str">
        <f>IF(Ocene!J40=0,"",Ocene!J40)</f>
        <v/>
      </c>
      <c r="J36" t="str">
        <f>IF(Ocene!K40=0,"",Ocene!K40)</f>
        <v/>
      </c>
      <c r="K36" t="str">
        <f>IF(Ocene!L40=0,"",Ocene!L40)</f>
        <v/>
      </c>
      <c r="L36" t="str">
        <f>IF(Ocene!M40=0,"",Ocene!M40)</f>
        <v/>
      </c>
      <c r="M36" t="str">
        <f>IF(Ocene!N40=0,"",Ocene!N40)</f>
        <v/>
      </c>
      <c r="N36" t="str">
        <f>IF(Ocene!O40=0,"",Ocene!O40)</f>
        <v/>
      </c>
      <c r="O36" t="str">
        <f>IF(Ocene!P40=0,"",Ocene!P40)</f>
        <v/>
      </c>
      <c r="P36" t="str">
        <f>IF(Ocene!Q40=0,"",Ocene!Q40)</f>
        <v/>
      </c>
      <c r="Q36" t="str">
        <f>IF(Ocene!R40=0,"",Ocene!R40)</f>
        <v/>
      </c>
      <c r="R36" t="str">
        <f>IF(Ocene!S40=0,"",Ocene!S40)</f>
        <v/>
      </c>
      <c r="S36" t="str">
        <f>IF(Ocene!T40=0,"",Ocene!T40)</f>
        <v/>
      </c>
      <c r="T36" t="str">
        <f>IF(Ocene!U40=0,"",Ocene!U40)</f>
        <v/>
      </c>
      <c r="U36" t="str">
        <f>IF(Ocene!V40=0,"",Ocene!V40)</f>
        <v/>
      </c>
      <c r="V36" t="str">
        <f>IF(Ocene!W40=0,"",Ocene!W40)</f>
        <v/>
      </c>
      <c r="W36" t="str">
        <f>IF(Ocene!X40=0,"",Ocene!X40)</f>
        <v/>
      </c>
      <c r="X36" t="str">
        <f>IF(Ocene!Y40=0,"",Ocene!Y40)</f>
        <v/>
      </c>
      <c r="Y36" t="str">
        <f>IF(Ocene!Z40=0,"",Ocene!Z40)</f>
        <v/>
      </c>
      <c r="Z36" t="str">
        <f>IF(Ocene!AA40=0,"",Ocene!AA40)</f>
        <v/>
      </c>
      <c r="AA36" t="str">
        <f>IF(Ocene!AB40=0,"",Ocene!AB40)</f>
        <v/>
      </c>
      <c r="AB36" t="str">
        <f>IF(Ocene!AC40=0,"",Ocene!AC40)</f>
        <v/>
      </c>
      <c r="AC36" t="str">
        <f>IF(Ocene!AD40=0,"",Ocene!AD40)</f>
        <v/>
      </c>
      <c r="AD36" t="str">
        <f>IF(Ocene!AE40=0,"",Ocene!AE40)</f>
        <v/>
      </c>
      <c r="AE36" t="str">
        <f>IF(Ocene!AF40=0,"",Ocene!AF40)</f>
        <v/>
      </c>
      <c r="AF36" t="str">
        <f>IF(Ocene!AG40=0,"",Ocene!AG40)</f>
        <v/>
      </c>
      <c r="AH36">
        <f>Ocene!C40</f>
        <v>0</v>
      </c>
    </row>
    <row r="37" spans="1:55" x14ac:dyDescent="0.25">
      <c r="A37" t="str">
        <f>IF(Ocene!B41=0,"",Ocene!B41)</f>
        <v/>
      </c>
      <c r="B37" t="str">
        <f>IF(Ocene!C41=0,"",Ocene!C41)</f>
        <v/>
      </c>
      <c r="C37" t="str">
        <f>IF(Ocene!D41=0,"",Ocene!D41)</f>
        <v/>
      </c>
      <c r="D37" t="str">
        <f>IF(Ocene!E41=0,"",Ocene!E41)</f>
        <v/>
      </c>
      <c r="E37" t="str">
        <f>IF(Ocene!F41=0,"",Ocene!F41)</f>
        <v/>
      </c>
      <c r="F37" t="str">
        <f>IF(Ocene!G41=0,"",Ocene!G41)</f>
        <v/>
      </c>
      <c r="G37" t="str">
        <f>IF(Ocene!H41=0,"",Ocene!H41)</f>
        <v/>
      </c>
      <c r="H37" t="str">
        <f>IF(Ocene!I41=0,"",Ocene!I41)</f>
        <v/>
      </c>
      <c r="I37" t="str">
        <f>IF(Ocene!J41=0,"",Ocene!J41)</f>
        <v/>
      </c>
      <c r="J37" t="str">
        <f>IF(Ocene!K41=0,"",Ocene!K41)</f>
        <v/>
      </c>
      <c r="K37" t="str">
        <f>IF(Ocene!L41=0,"",Ocene!L41)</f>
        <v/>
      </c>
      <c r="L37" t="str">
        <f>IF(Ocene!M41=0,"",Ocene!M41)</f>
        <v/>
      </c>
      <c r="M37" t="str">
        <f>IF(Ocene!N41=0,"",Ocene!N41)</f>
        <v/>
      </c>
      <c r="N37" t="str">
        <f>IF(Ocene!O41=0,"",Ocene!O41)</f>
        <v/>
      </c>
      <c r="O37" t="str">
        <f>IF(Ocene!P41=0,"",Ocene!P41)</f>
        <v/>
      </c>
      <c r="P37" t="str">
        <f>IF(Ocene!Q41=0,"",Ocene!Q41)</f>
        <v/>
      </c>
      <c r="Q37" t="str">
        <f>IF(Ocene!R41=0,"",Ocene!R41)</f>
        <v/>
      </c>
      <c r="R37" t="str">
        <f>IF(Ocene!S41=0,"",Ocene!S41)</f>
        <v/>
      </c>
      <c r="S37" t="str">
        <f>IF(Ocene!T41=0,"",Ocene!T41)</f>
        <v/>
      </c>
      <c r="T37" t="str">
        <f>IF(Ocene!U41=0,"",Ocene!U41)</f>
        <v/>
      </c>
      <c r="U37" t="str">
        <f>IF(Ocene!V41=0,"",Ocene!V41)</f>
        <v/>
      </c>
      <c r="V37" t="str">
        <f>IF(Ocene!W41=0,"",Ocene!W41)</f>
        <v/>
      </c>
      <c r="W37" t="str">
        <f>IF(Ocene!X41=0,"",Ocene!X41)</f>
        <v/>
      </c>
      <c r="X37" t="str">
        <f>IF(Ocene!Y41=0,"",Ocene!Y41)</f>
        <v/>
      </c>
      <c r="Y37" t="str">
        <f>IF(Ocene!Z41=0,"",Ocene!Z41)</f>
        <v/>
      </c>
      <c r="Z37" t="str">
        <f>IF(Ocene!AA41=0,"",Ocene!AA41)</f>
        <v/>
      </c>
      <c r="AA37" t="str">
        <f>IF(Ocene!AB41=0,"",Ocene!AB41)</f>
        <v/>
      </c>
      <c r="AB37" t="str">
        <f>IF(Ocene!AC41=0,"",Ocene!AC41)</f>
        <v/>
      </c>
      <c r="AC37" t="str">
        <f>IF(Ocene!AD41=0,"",Ocene!AD41)</f>
        <v/>
      </c>
      <c r="AD37" t="str">
        <f>IF(Ocene!AE41=0,"",Ocene!AE41)</f>
        <v/>
      </c>
      <c r="AE37" t="str">
        <f>IF(Ocene!AF41=0,"",Ocene!AF41)</f>
        <v/>
      </c>
      <c r="AF37" t="str">
        <f>IF(Ocene!AG41=0,"",Ocene!AG41)</f>
        <v/>
      </c>
      <c r="AH37">
        <f>Ocene!C41</f>
        <v>0</v>
      </c>
    </row>
    <row r="38" spans="1:55" x14ac:dyDescent="0.25">
      <c r="AD38" t="str">
        <f>IF(Ocene!AE42=0,"",Ocene!AE42)</f>
        <v/>
      </c>
      <c r="AE38" t="str">
        <f>IF(Ocene!AF42=0,"",Ocene!AF42)</f>
        <v/>
      </c>
      <c r="AF38" t="str">
        <f>IF(Ocene!AG42=0,"",Ocene!AG42)</f>
        <v/>
      </c>
      <c r="BC38" s="38"/>
    </row>
    <row r="39" spans="1:55" x14ac:dyDescent="0.25">
      <c r="AD39" t="str">
        <f>IF(Ocene!AE43=0,"",Ocene!AE43)</f>
        <v/>
      </c>
      <c r="AE39" t="str">
        <f>IF(Ocene!AF43=0,"",Ocene!AF43)</f>
        <v/>
      </c>
      <c r="AF39" t="str">
        <f>IF(Ocene!AG43=0,"",Ocene!AG43)</f>
        <v/>
      </c>
      <c r="BC39" s="38"/>
    </row>
    <row r="40" spans="1:55" ht="187.5" customHeight="1" x14ac:dyDescent="0.25">
      <c r="C40" s="149" t="s">
        <v>93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1"/>
      <c r="AF40" s="35" t="s">
        <v>100</v>
      </c>
      <c r="BC40" s="38"/>
    </row>
    <row r="41" spans="1:55" x14ac:dyDescent="0.25">
      <c r="C41" t="str">
        <f>IF(C2="О",C$1,"")</f>
        <v/>
      </c>
      <c r="D41" t="str">
        <f t="shared" ref="D41:AD41" si="0">IF(D2="О",D$1,"")</f>
        <v/>
      </c>
      <c r="E41" t="str">
        <f t="shared" si="0"/>
        <v/>
      </c>
      <c r="F41" t="str">
        <f t="shared" si="0"/>
        <v/>
      </c>
      <c r="G41" t="str">
        <f t="shared" si="0"/>
        <v/>
      </c>
      <c r="H41" t="str">
        <f t="shared" si="0"/>
        <v/>
      </c>
      <c r="I41" t="str">
        <f t="shared" si="0"/>
        <v/>
      </c>
      <c r="J41" t="str">
        <f t="shared" si="0"/>
        <v/>
      </c>
      <c r="K41" t="str">
        <f t="shared" si="0"/>
        <v/>
      </c>
      <c r="L41" t="str">
        <f t="shared" si="0"/>
        <v/>
      </c>
      <c r="M41" t="str">
        <f t="shared" si="0"/>
        <v/>
      </c>
      <c r="N41" t="str">
        <f t="shared" si="0"/>
        <v/>
      </c>
      <c r="O41" t="str">
        <f t="shared" si="0"/>
        <v/>
      </c>
      <c r="P41" t="str">
        <f t="shared" si="0"/>
        <v/>
      </c>
      <c r="Q41" t="str">
        <f t="shared" si="0"/>
        <v/>
      </c>
      <c r="R41" t="str">
        <f t="shared" si="0"/>
        <v/>
      </c>
      <c r="S41" t="str">
        <f t="shared" si="0"/>
        <v/>
      </c>
      <c r="T41" t="str">
        <f t="shared" si="0"/>
        <v/>
      </c>
      <c r="U41" t="str">
        <f t="shared" si="0"/>
        <v/>
      </c>
      <c r="V41" t="str">
        <f t="shared" si="0"/>
        <v/>
      </c>
      <c r="W41" t="str">
        <f t="shared" si="0"/>
        <v/>
      </c>
      <c r="X41" t="str">
        <f t="shared" si="0"/>
        <v/>
      </c>
      <c r="Y41" t="str">
        <f t="shared" si="0"/>
        <v/>
      </c>
      <c r="Z41" t="str">
        <f t="shared" si="0"/>
        <v/>
      </c>
      <c r="AA41" t="str">
        <f t="shared" si="0"/>
        <v/>
      </c>
      <c r="AB41" t="str">
        <f t="shared" si="0"/>
        <v/>
      </c>
      <c r="AC41" t="str">
        <f t="shared" si="0"/>
        <v/>
      </c>
      <c r="AD41" t="str">
        <f t="shared" si="0"/>
        <v/>
      </c>
      <c r="AE41" t="str">
        <f t="shared" ref="AE41" si="1">IF(AE2="О",AE$1,"")</f>
        <v/>
      </c>
      <c r="AF41" s="38">
        <f>COUNTIF(C2:AF2,"О")</f>
        <v>0</v>
      </c>
      <c r="AG41" t="str">
        <f>IF(AF41=0,""," "&amp;A2&amp; " ("&amp;TRIM(CONCATENATE(" ",C41,"  ",D41," ",E41," ",F41," ",G41," ",H41," ",I41," ",J41," ",K41," ",L41," ",M41," ",N41," ",O41," ",P41," ",Q41," ",R41," ",S41," ",T41," ",U41," ",V41," ",W41," ",X41," ",Y41," ","   "))&amp;")")</f>
        <v/>
      </c>
      <c r="BC41" s="38"/>
    </row>
    <row r="42" spans="1:55" x14ac:dyDescent="0.25">
      <c r="C42" t="str">
        <f t="shared" ref="C42:AE42" si="2">IF(C3="О",C$1,"")</f>
        <v/>
      </c>
      <c r="D42" t="str">
        <f t="shared" si="2"/>
        <v/>
      </c>
      <c r="E42" t="str">
        <f t="shared" si="2"/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2"/>
        <v/>
      </c>
      <c r="K42" t="str">
        <f t="shared" si="2"/>
        <v/>
      </c>
      <c r="L42" t="str">
        <f t="shared" si="2"/>
        <v/>
      </c>
      <c r="M42" t="str">
        <f t="shared" si="2"/>
        <v/>
      </c>
      <c r="N42" t="str">
        <f t="shared" si="2"/>
        <v/>
      </c>
      <c r="O42" t="str">
        <f t="shared" si="2"/>
        <v/>
      </c>
      <c r="P42" t="str">
        <f t="shared" si="2"/>
        <v/>
      </c>
      <c r="Q42" t="str">
        <f t="shared" si="2"/>
        <v/>
      </c>
      <c r="R42" t="str">
        <f t="shared" si="2"/>
        <v/>
      </c>
      <c r="S42" t="str">
        <f t="shared" si="2"/>
        <v/>
      </c>
      <c r="T42" t="str">
        <f t="shared" si="2"/>
        <v/>
      </c>
      <c r="U42" t="str">
        <f t="shared" si="2"/>
        <v/>
      </c>
      <c r="V42" t="str">
        <f t="shared" si="2"/>
        <v/>
      </c>
      <c r="W42" t="str">
        <f t="shared" si="2"/>
        <v/>
      </c>
      <c r="X42" t="str">
        <f t="shared" si="2"/>
        <v/>
      </c>
      <c r="Y42" t="str">
        <f t="shared" si="2"/>
        <v/>
      </c>
      <c r="Z42" t="str">
        <f t="shared" si="2"/>
        <v/>
      </c>
      <c r="AA42" t="str">
        <f t="shared" si="2"/>
        <v/>
      </c>
      <c r="AB42" t="str">
        <f t="shared" si="2"/>
        <v/>
      </c>
      <c r="AC42" t="str">
        <f t="shared" si="2"/>
        <v/>
      </c>
      <c r="AD42" t="str">
        <f t="shared" si="2"/>
        <v/>
      </c>
      <c r="AE42" t="str">
        <f t="shared" si="2"/>
        <v/>
      </c>
      <c r="AF42" s="38">
        <f t="shared" ref="AF42:AF76" si="3">COUNTIF(C3:AF3,"О")</f>
        <v>0</v>
      </c>
      <c r="AG42" t="str">
        <f t="shared" ref="AG42:AG76" si="4">IF(AF42=0,""," "&amp;A3&amp; " ("&amp;TRIM(CONCATENATE(" ",C42,"  ",D42," ",E42," ",F42," ",G42," ",H42," ",I42," ",J42," ",K42," ",L42," ",M42," ",N42," ",O42," ",P42," ",Q42," ",R42," ",S42," ",T42," ",U42," ",V42," ",W42," ",X42," ",Y42," ","   "))&amp;")")</f>
        <v/>
      </c>
      <c r="BC42" s="38"/>
    </row>
    <row r="43" spans="1:55" x14ac:dyDescent="0.25">
      <c r="C43" t="str">
        <f t="shared" ref="C43:AE43" si="5">IF(C4="О",C$1,"")</f>
        <v/>
      </c>
      <c r="D43" t="str">
        <f t="shared" si="5"/>
        <v/>
      </c>
      <c r="E43" t="str">
        <f t="shared" si="5"/>
        <v/>
      </c>
      <c r="F43" t="str">
        <f t="shared" si="5"/>
        <v/>
      </c>
      <c r="G43" t="str">
        <f t="shared" si="5"/>
        <v/>
      </c>
      <c r="H43" t="str">
        <f t="shared" si="5"/>
        <v/>
      </c>
      <c r="I43" t="str">
        <f t="shared" si="5"/>
        <v/>
      </c>
      <c r="J43" t="str">
        <f t="shared" si="5"/>
        <v/>
      </c>
      <c r="K43" t="str">
        <f t="shared" si="5"/>
        <v/>
      </c>
      <c r="L43" t="str">
        <f t="shared" si="5"/>
        <v/>
      </c>
      <c r="M43" t="str">
        <f t="shared" si="5"/>
        <v/>
      </c>
      <c r="N43" t="str">
        <f t="shared" si="5"/>
        <v/>
      </c>
      <c r="O43" t="str">
        <f t="shared" si="5"/>
        <v/>
      </c>
      <c r="P43" t="str">
        <f t="shared" si="5"/>
        <v/>
      </c>
      <c r="Q43" t="str">
        <f t="shared" si="5"/>
        <v/>
      </c>
      <c r="R43" t="str">
        <f t="shared" si="5"/>
        <v/>
      </c>
      <c r="S43" t="str">
        <f t="shared" si="5"/>
        <v/>
      </c>
      <c r="T43" t="str">
        <f t="shared" si="5"/>
        <v/>
      </c>
      <c r="U43" t="str">
        <f t="shared" si="5"/>
        <v/>
      </c>
      <c r="V43" t="str">
        <f t="shared" si="5"/>
        <v/>
      </c>
      <c r="W43" t="str">
        <f t="shared" si="5"/>
        <v/>
      </c>
      <c r="X43" t="str">
        <f t="shared" si="5"/>
        <v/>
      </c>
      <c r="Y43" t="str">
        <f t="shared" si="5"/>
        <v/>
      </c>
      <c r="Z43" t="str">
        <f t="shared" si="5"/>
        <v/>
      </c>
      <c r="AA43" t="str">
        <f t="shared" si="5"/>
        <v/>
      </c>
      <c r="AB43" t="str">
        <f t="shared" si="5"/>
        <v/>
      </c>
      <c r="AC43" t="str">
        <f t="shared" si="5"/>
        <v/>
      </c>
      <c r="AD43" t="str">
        <f t="shared" si="5"/>
        <v/>
      </c>
      <c r="AE43" t="str">
        <f t="shared" si="5"/>
        <v/>
      </c>
      <c r="AF43" s="38">
        <f t="shared" si="3"/>
        <v>0</v>
      </c>
      <c r="AG43" t="str">
        <f t="shared" si="4"/>
        <v/>
      </c>
      <c r="BC43" s="38"/>
    </row>
    <row r="44" spans="1:55" x14ac:dyDescent="0.25">
      <c r="C44" t="str">
        <f t="shared" ref="C44:AE44" si="6">IF(C5="О",C$1,"")</f>
        <v/>
      </c>
      <c r="D44" t="str">
        <f t="shared" si="6"/>
        <v/>
      </c>
      <c r="E44" t="str">
        <f t="shared" si="6"/>
        <v/>
      </c>
      <c r="F44" t="str">
        <f t="shared" si="6"/>
        <v/>
      </c>
      <c r="G44" t="str">
        <f t="shared" si="6"/>
        <v/>
      </c>
      <c r="H44" t="str">
        <f t="shared" si="6"/>
        <v/>
      </c>
      <c r="I44" t="str">
        <f t="shared" si="6"/>
        <v/>
      </c>
      <c r="J44" t="str">
        <f t="shared" si="6"/>
        <v/>
      </c>
      <c r="K44" t="str">
        <f t="shared" si="6"/>
        <v/>
      </c>
      <c r="L44" t="str">
        <f t="shared" si="6"/>
        <v/>
      </c>
      <c r="M44" t="str">
        <f t="shared" si="6"/>
        <v/>
      </c>
      <c r="N44" t="str">
        <f t="shared" si="6"/>
        <v/>
      </c>
      <c r="O44" t="str">
        <f t="shared" si="6"/>
        <v/>
      </c>
      <c r="P44" t="str">
        <f t="shared" si="6"/>
        <v/>
      </c>
      <c r="Q44" t="str">
        <f t="shared" si="6"/>
        <v/>
      </c>
      <c r="R44" t="str">
        <f t="shared" si="6"/>
        <v/>
      </c>
      <c r="S44" t="str">
        <f t="shared" si="6"/>
        <v/>
      </c>
      <c r="T44" t="str">
        <f t="shared" si="6"/>
        <v/>
      </c>
      <c r="U44" t="str">
        <f t="shared" si="6"/>
        <v/>
      </c>
      <c r="V44" t="str">
        <f t="shared" si="6"/>
        <v/>
      </c>
      <c r="W44" t="str">
        <f t="shared" si="6"/>
        <v/>
      </c>
      <c r="X44" t="str">
        <f t="shared" si="6"/>
        <v/>
      </c>
      <c r="Y44" t="str">
        <f t="shared" si="6"/>
        <v/>
      </c>
      <c r="Z44" t="str">
        <f t="shared" si="6"/>
        <v/>
      </c>
      <c r="AA44" t="str">
        <f t="shared" si="6"/>
        <v/>
      </c>
      <c r="AB44" t="str">
        <f t="shared" si="6"/>
        <v/>
      </c>
      <c r="AC44" t="str">
        <f t="shared" si="6"/>
        <v/>
      </c>
      <c r="AD44" t="str">
        <f t="shared" si="6"/>
        <v/>
      </c>
      <c r="AE44" t="str">
        <f t="shared" si="6"/>
        <v/>
      </c>
      <c r="AF44" s="38">
        <f t="shared" si="3"/>
        <v>0</v>
      </c>
      <c r="AG44" t="str">
        <f t="shared" si="4"/>
        <v/>
      </c>
      <c r="BC44" s="38"/>
    </row>
    <row r="45" spans="1:55" x14ac:dyDescent="0.25">
      <c r="C45" t="str">
        <f t="shared" ref="C45:AE45" si="7">IF(C6="О",C$1,"")</f>
        <v/>
      </c>
      <c r="D45" t="str">
        <f t="shared" si="7"/>
        <v/>
      </c>
      <c r="E45" t="str">
        <f t="shared" si="7"/>
        <v/>
      </c>
      <c r="F45" t="str">
        <f t="shared" si="7"/>
        <v/>
      </c>
      <c r="G45" t="str">
        <f t="shared" si="7"/>
        <v/>
      </c>
      <c r="H45" t="str">
        <f t="shared" si="7"/>
        <v/>
      </c>
      <c r="I45" t="str">
        <f t="shared" si="7"/>
        <v/>
      </c>
      <c r="J45" t="str">
        <f t="shared" si="7"/>
        <v/>
      </c>
      <c r="K45" t="str">
        <f t="shared" si="7"/>
        <v/>
      </c>
      <c r="L45" t="str">
        <f t="shared" si="7"/>
        <v/>
      </c>
      <c r="M45" t="str">
        <f t="shared" si="7"/>
        <v/>
      </c>
      <c r="N45" t="str">
        <f t="shared" si="7"/>
        <v/>
      </c>
      <c r="O45" t="str">
        <f t="shared" si="7"/>
        <v/>
      </c>
      <c r="P45" t="str">
        <f t="shared" si="7"/>
        <v/>
      </c>
      <c r="Q45" t="str">
        <f t="shared" si="7"/>
        <v/>
      </c>
      <c r="R45" t="str">
        <f t="shared" si="7"/>
        <v/>
      </c>
      <c r="S45" t="str">
        <f t="shared" si="7"/>
        <v/>
      </c>
      <c r="T45" t="str">
        <f t="shared" si="7"/>
        <v/>
      </c>
      <c r="U45" t="str">
        <f t="shared" si="7"/>
        <v/>
      </c>
      <c r="V45" t="str">
        <f t="shared" si="7"/>
        <v/>
      </c>
      <c r="W45" t="str">
        <f t="shared" si="7"/>
        <v/>
      </c>
      <c r="X45" t="str">
        <f t="shared" si="7"/>
        <v/>
      </c>
      <c r="Y45" t="str">
        <f t="shared" si="7"/>
        <v/>
      </c>
      <c r="Z45" t="str">
        <f t="shared" si="7"/>
        <v/>
      </c>
      <c r="AA45" t="str">
        <f t="shared" si="7"/>
        <v/>
      </c>
      <c r="AB45" t="str">
        <f t="shared" si="7"/>
        <v/>
      </c>
      <c r="AC45" t="str">
        <f t="shared" si="7"/>
        <v/>
      </c>
      <c r="AD45" t="str">
        <f t="shared" si="7"/>
        <v/>
      </c>
      <c r="AE45" t="str">
        <f t="shared" si="7"/>
        <v/>
      </c>
      <c r="AF45" s="38">
        <f t="shared" si="3"/>
        <v>0</v>
      </c>
      <c r="AG45" t="str">
        <f t="shared" si="4"/>
        <v/>
      </c>
      <c r="BC45" s="38"/>
    </row>
    <row r="46" spans="1:55" x14ac:dyDescent="0.25">
      <c r="C46" t="str">
        <f t="shared" ref="C46:AE46" si="8">IF(C7="О",C$1,"")</f>
        <v/>
      </c>
      <c r="D46" t="str">
        <f t="shared" si="8"/>
        <v/>
      </c>
      <c r="E46" t="str">
        <f t="shared" si="8"/>
        <v/>
      </c>
      <c r="F46" t="str">
        <f t="shared" si="8"/>
        <v/>
      </c>
      <c r="G46" t="str">
        <f t="shared" si="8"/>
        <v/>
      </c>
      <c r="H46" t="str">
        <f t="shared" si="8"/>
        <v/>
      </c>
      <c r="I46" t="str">
        <f t="shared" si="8"/>
        <v/>
      </c>
      <c r="J46" t="str">
        <f t="shared" si="8"/>
        <v/>
      </c>
      <c r="K46" t="str">
        <f t="shared" si="8"/>
        <v/>
      </c>
      <c r="L46" t="str">
        <f t="shared" si="8"/>
        <v/>
      </c>
      <c r="M46" t="str">
        <f t="shared" si="8"/>
        <v/>
      </c>
      <c r="N46" t="str">
        <f t="shared" si="8"/>
        <v/>
      </c>
      <c r="O46" t="str">
        <f t="shared" si="8"/>
        <v/>
      </c>
      <c r="P46" t="str">
        <f t="shared" si="8"/>
        <v/>
      </c>
      <c r="Q46" t="str">
        <f t="shared" si="8"/>
        <v/>
      </c>
      <c r="R46" t="str">
        <f t="shared" si="8"/>
        <v/>
      </c>
      <c r="S46" t="str">
        <f t="shared" si="8"/>
        <v/>
      </c>
      <c r="T46" t="str">
        <f t="shared" si="8"/>
        <v/>
      </c>
      <c r="U46" t="str">
        <f t="shared" si="8"/>
        <v/>
      </c>
      <c r="V46" t="str">
        <f t="shared" si="8"/>
        <v/>
      </c>
      <c r="W46" t="str">
        <f t="shared" si="8"/>
        <v/>
      </c>
      <c r="X46" t="str">
        <f t="shared" si="8"/>
        <v/>
      </c>
      <c r="Y46" t="str">
        <f t="shared" si="8"/>
        <v/>
      </c>
      <c r="Z46" t="str">
        <f t="shared" si="8"/>
        <v/>
      </c>
      <c r="AA46" t="str">
        <f t="shared" si="8"/>
        <v/>
      </c>
      <c r="AB46" t="str">
        <f t="shared" si="8"/>
        <v/>
      </c>
      <c r="AC46" t="str">
        <f t="shared" si="8"/>
        <v/>
      </c>
      <c r="AD46" t="str">
        <f t="shared" si="8"/>
        <v/>
      </c>
      <c r="AE46" t="str">
        <f t="shared" si="8"/>
        <v/>
      </c>
      <c r="AF46" s="38">
        <f t="shared" si="3"/>
        <v>0</v>
      </c>
      <c r="AG46" t="str">
        <f t="shared" si="4"/>
        <v/>
      </c>
      <c r="BC46" s="38"/>
    </row>
    <row r="47" spans="1:55" x14ac:dyDescent="0.25">
      <c r="C47" t="str">
        <f t="shared" ref="C47:AE47" si="9">IF(C8="О",C$1,"")</f>
        <v/>
      </c>
      <c r="D47" t="str">
        <f t="shared" si="9"/>
        <v/>
      </c>
      <c r="E47" t="str">
        <f t="shared" si="9"/>
        <v/>
      </c>
      <c r="F47" t="str">
        <f t="shared" si="9"/>
        <v/>
      </c>
      <c r="G47" t="str">
        <f t="shared" si="9"/>
        <v/>
      </c>
      <c r="H47" t="str">
        <f t="shared" si="9"/>
        <v/>
      </c>
      <c r="I47" t="str">
        <f t="shared" si="9"/>
        <v/>
      </c>
      <c r="J47" t="str">
        <f t="shared" si="9"/>
        <v/>
      </c>
      <c r="K47" t="str">
        <f t="shared" si="9"/>
        <v/>
      </c>
      <c r="L47" t="str">
        <f t="shared" si="9"/>
        <v/>
      </c>
      <c r="M47" t="str">
        <f t="shared" si="9"/>
        <v/>
      </c>
      <c r="N47" t="str">
        <f t="shared" si="9"/>
        <v/>
      </c>
      <c r="O47" t="str">
        <f t="shared" si="9"/>
        <v/>
      </c>
      <c r="P47" t="str">
        <f t="shared" si="9"/>
        <v/>
      </c>
      <c r="Q47" t="str">
        <f t="shared" si="9"/>
        <v/>
      </c>
      <c r="R47" t="str">
        <f t="shared" si="9"/>
        <v/>
      </c>
      <c r="S47" t="str">
        <f t="shared" si="9"/>
        <v/>
      </c>
      <c r="T47" t="str">
        <f t="shared" si="9"/>
        <v/>
      </c>
      <c r="U47" t="str">
        <f t="shared" si="9"/>
        <v/>
      </c>
      <c r="V47" t="str">
        <f t="shared" si="9"/>
        <v/>
      </c>
      <c r="W47" t="str">
        <f t="shared" si="9"/>
        <v/>
      </c>
      <c r="X47" t="str">
        <f t="shared" si="9"/>
        <v/>
      </c>
      <c r="Y47" t="str">
        <f t="shared" si="9"/>
        <v/>
      </c>
      <c r="Z47" t="str">
        <f t="shared" si="9"/>
        <v/>
      </c>
      <c r="AA47" t="str">
        <f t="shared" si="9"/>
        <v/>
      </c>
      <c r="AB47" t="str">
        <f t="shared" si="9"/>
        <v/>
      </c>
      <c r="AC47" t="str">
        <f t="shared" si="9"/>
        <v/>
      </c>
      <c r="AD47" t="str">
        <f t="shared" si="9"/>
        <v/>
      </c>
      <c r="AE47" t="str">
        <f t="shared" si="9"/>
        <v/>
      </c>
      <c r="AF47" s="38">
        <f t="shared" si="3"/>
        <v>0</v>
      </c>
      <c r="AG47" t="str">
        <f t="shared" si="4"/>
        <v/>
      </c>
      <c r="BC47" s="38"/>
    </row>
    <row r="48" spans="1:55" x14ac:dyDescent="0.25">
      <c r="C48" t="str">
        <f t="shared" ref="C48:AE48" si="10">IF(C9="О",C$1,"")</f>
        <v/>
      </c>
      <c r="D48" t="str">
        <f t="shared" si="10"/>
        <v/>
      </c>
      <c r="E48" t="str">
        <f t="shared" si="10"/>
        <v/>
      </c>
      <c r="F48" t="str">
        <f t="shared" si="10"/>
        <v/>
      </c>
      <c r="G48" t="str">
        <f t="shared" si="10"/>
        <v/>
      </c>
      <c r="H48" t="str">
        <f t="shared" si="10"/>
        <v/>
      </c>
      <c r="I48" t="str">
        <f t="shared" si="10"/>
        <v/>
      </c>
      <c r="J48" t="str">
        <f t="shared" si="10"/>
        <v/>
      </c>
      <c r="K48" t="str">
        <f t="shared" si="10"/>
        <v/>
      </c>
      <c r="L48" t="str">
        <f t="shared" si="10"/>
        <v/>
      </c>
      <c r="M48" t="str">
        <f t="shared" si="10"/>
        <v/>
      </c>
      <c r="N48" t="str">
        <f t="shared" si="10"/>
        <v/>
      </c>
      <c r="O48" t="str">
        <f t="shared" si="10"/>
        <v/>
      </c>
      <c r="P48" t="str">
        <f t="shared" si="10"/>
        <v/>
      </c>
      <c r="Q48" t="str">
        <f t="shared" si="10"/>
        <v/>
      </c>
      <c r="R48" t="str">
        <f t="shared" si="10"/>
        <v/>
      </c>
      <c r="S48" t="str">
        <f t="shared" si="10"/>
        <v/>
      </c>
      <c r="T48" t="str">
        <f t="shared" si="10"/>
        <v/>
      </c>
      <c r="U48" t="str">
        <f t="shared" si="10"/>
        <v/>
      </c>
      <c r="V48" t="str">
        <f t="shared" si="10"/>
        <v/>
      </c>
      <c r="W48" t="str">
        <f t="shared" si="10"/>
        <v/>
      </c>
      <c r="X48" t="str">
        <f t="shared" si="10"/>
        <v/>
      </c>
      <c r="Y48" t="str">
        <f t="shared" si="10"/>
        <v/>
      </c>
      <c r="Z48" t="str">
        <f t="shared" si="10"/>
        <v/>
      </c>
      <c r="AA48" t="str">
        <f t="shared" si="10"/>
        <v/>
      </c>
      <c r="AB48" t="str">
        <f t="shared" si="10"/>
        <v/>
      </c>
      <c r="AC48" t="str">
        <f t="shared" si="10"/>
        <v/>
      </c>
      <c r="AD48" t="str">
        <f t="shared" si="10"/>
        <v/>
      </c>
      <c r="AE48" t="str">
        <f t="shared" si="10"/>
        <v/>
      </c>
      <c r="AF48" s="38">
        <f t="shared" si="3"/>
        <v>0</v>
      </c>
      <c r="AG48" t="str">
        <f t="shared" si="4"/>
        <v/>
      </c>
      <c r="BC48" s="38"/>
    </row>
    <row r="49" spans="3:55" x14ac:dyDescent="0.25">
      <c r="C49" t="str">
        <f t="shared" ref="C49:AE49" si="11">IF(C10="О",C$1,"")</f>
        <v/>
      </c>
      <c r="D49" t="str">
        <f t="shared" si="11"/>
        <v/>
      </c>
      <c r="E49" t="str">
        <f t="shared" si="11"/>
        <v/>
      </c>
      <c r="F49" t="str">
        <f t="shared" si="11"/>
        <v/>
      </c>
      <c r="G49" t="str">
        <f t="shared" si="11"/>
        <v/>
      </c>
      <c r="H49" t="str">
        <f t="shared" si="11"/>
        <v/>
      </c>
      <c r="I49" t="str">
        <f t="shared" si="11"/>
        <v/>
      </c>
      <c r="J49" t="str">
        <f t="shared" si="11"/>
        <v/>
      </c>
      <c r="K49" t="str">
        <f t="shared" si="11"/>
        <v/>
      </c>
      <c r="L49" t="str">
        <f t="shared" si="11"/>
        <v/>
      </c>
      <c r="M49" t="str">
        <f t="shared" si="11"/>
        <v/>
      </c>
      <c r="N49" t="str">
        <f t="shared" si="11"/>
        <v/>
      </c>
      <c r="O49" t="str">
        <f t="shared" si="11"/>
        <v/>
      </c>
      <c r="P49" t="str">
        <f t="shared" si="11"/>
        <v/>
      </c>
      <c r="Q49" t="str">
        <f t="shared" si="11"/>
        <v/>
      </c>
      <c r="R49" t="str">
        <f t="shared" si="11"/>
        <v/>
      </c>
      <c r="S49" t="str">
        <f t="shared" si="11"/>
        <v/>
      </c>
      <c r="T49" t="str">
        <f t="shared" si="11"/>
        <v/>
      </c>
      <c r="U49" t="str">
        <f t="shared" si="11"/>
        <v/>
      </c>
      <c r="V49" t="str">
        <f t="shared" si="11"/>
        <v/>
      </c>
      <c r="W49" t="str">
        <f t="shared" si="11"/>
        <v/>
      </c>
      <c r="X49" t="str">
        <f t="shared" si="11"/>
        <v/>
      </c>
      <c r="Y49" t="str">
        <f t="shared" si="11"/>
        <v/>
      </c>
      <c r="Z49" t="str">
        <f t="shared" si="11"/>
        <v/>
      </c>
      <c r="AA49" t="str">
        <f t="shared" si="11"/>
        <v/>
      </c>
      <c r="AB49" t="str">
        <f t="shared" si="11"/>
        <v/>
      </c>
      <c r="AC49" t="str">
        <f t="shared" si="11"/>
        <v/>
      </c>
      <c r="AD49" t="str">
        <f t="shared" si="11"/>
        <v/>
      </c>
      <c r="AE49" t="str">
        <f t="shared" si="11"/>
        <v/>
      </c>
      <c r="AF49" s="38">
        <f t="shared" si="3"/>
        <v>0</v>
      </c>
      <c r="AG49" t="str">
        <f t="shared" si="4"/>
        <v/>
      </c>
      <c r="BC49" s="38"/>
    </row>
    <row r="50" spans="3:55" x14ac:dyDescent="0.25">
      <c r="C50" t="str">
        <f t="shared" ref="C50:AE50" si="12">IF(C11="О",C$1,"")</f>
        <v/>
      </c>
      <c r="D50" t="str">
        <f t="shared" si="12"/>
        <v/>
      </c>
      <c r="E50" t="str">
        <f t="shared" si="12"/>
        <v/>
      </c>
      <c r="F50" t="str">
        <f t="shared" si="12"/>
        <v/>
      </c>
      <c r="G50" t="str">
        <f t="shared" si="12"/>
        <v/>
      </c>
      <c r="H50" t="str">
        <f t="shared" si="12"/>
        <v/>
      </c>
      <c r="I50" t="str">
        <f t="shared" si="12"/>
        <v/>
      </c>
      <c r="J50" t="str">
        <f t="shared" si="12"/>
        <v/>
      </c>
      <c r="K50" t="str">
        <f t="shared" si="12"/>
        <v/>
      </c>
      <c r="L50" t="str">
        <f t="shared" si="12"/>
        <v/>
      </c>
      <c r="M50" t="str">
        <f t="shared" si="12"/>
        <v/>
      </c>
      <c r="N50" t="str">
        <f t="shared" si="12"/>
        <v/>
      </c>
      <c r="O50" t="str">
        <f t="shared" si="12"/>
        <v/>
      </c>
      <c r="P50" t="str">
        <f t="shared" si="12"/>
        <v/>
      </c>
      <c r="Q50" t="str">
        <f t="shared" si="12"/>
        <v/>
      </c>
      <c r="R50" t="str">
        <f t="shared" si="12"/>
        <v/>
      </c>
      <c r="S50" t="str">
        <f t="shared" si="12"/>
        <v/>
      </c>
      <c r="T50" t="str">
        <f t="shared" si="12"/>
        <v/>
      </c>
      <c r="U50" t="str">
        <f t="shared" si="12"/>
        <v/>
      </c>
      <c r="V50" t="str">
        <f t="shared" si="12"/>
        <v/>
      </c>
      <c r="W50" t="str">
        <f t="shared" si="12"/>
        <v/>
      </c>
      <c r="X50" t="str">
        <f t="shared" si="12"/>
        <v/>
      </c>
      <c r="Y50" t="str">
        <f t="shared" si="12"/>
        <v/>
      </c>
      <c r="Z50" t="str">
        <f t="shared" si="12"/>
        <v/>
      </c>
      <c r="AA50" t="str">
        <f t="shared" si="12"/>
        <v/>
      </c>
      <c r="AB50" t="str">
        <f t="shared" si="12"/>
        <v/>
      </c>
      <c r="AC50" t="str">
        <f t="shared" si="12"/>
        <v/>
      </c>
      <c r="AD50" t="str">
        <f t="shared" si="12"/>
        <v/>
      </c>
      <c r="AE50" t="str">
        <f t="shared" si="12"/>
        <v/>
      </c>
      <c r="AF50" s="38">
        <f t="shared" si="3"/>
        <v>0</v>
      </c>
      <c r="AG50" t="str">
        <f t="shared" si="4"/>
        <v/>
      </c>
      <c r="BC50" s="38"/>
    </row>
    <row r="51" spans="3:55" x14ac:dyDescent="0.25">
      <c r="C51" t="str">
        <f t="shared" ref="C51:AE51" si="13">IF(C12="О",C$1,"")</f>
        <v/>
      </c>
      <c r="D51" t="str">
        <f t="shared" si="13"/>
        <v/>
      </c>
      <c r="E51" t="str">
        <f t="shared" si="13"/>
        <v/>
      </c>
      <c r="F51" t="str">
        <f t="shared" si="13"/>
        <v/>
      </c>
      <c r="G51" t="str">
        <f t="shared" si="13"/>
        <v/>
      </c>
      <c r="H51" t="str">
        <f t="shared" si="13"/>
        <v/>
      </c>
      <c r="I51" t="str">
        <f t="shared" si="13"/>
        <v/>
      </c>
      <c r="J51" t="str">
        <f t="shared" si="13"/>
        <v/>
      </c>
      <c r="K51" t="str">
        <f t="shared" si="13"/>
        <v/>
      </c>
      <c r="L51" t="str">
        <f t="shared" si="13"/>
        <v/>
      </c>
      <c r="M51" t="str">
        <f t="shared" si="13"/>
        <v/>
      </c>
      <c r="N51" t="str">
        <f t="shared" si="13"/>
        <v/>
      </c>
      <c r="O51" t="str">
        <f t="shared" si="13"/>
        <v/>
      </c>
      <c r="P51" t="str">
        <f t="shared" si="13"/>
        <v/>
      </c>
      <c r="Q51" t="str">
        <f t="shared" si="13"/>
        <v/>
      </c>
      <c r="R51" t="str">
        <f t="shared" si="13"/>
        <v/>
      </c>
      <c r="S51" t="str">
        <f t="shared" si="13"/>
        <v/>
      </c>
      <c r="T51" t="str">
        <f t="shared" si="13"/>
        <v/>
      </c>
      <c r="U51" t="str">
        <f t="shared" si="13"/>
        <v/>
      </c>
      <c r="V51" t="str">
        <f t="shared" si="13"/>
        <v/>
      </c>
      <c r="W51" t="str">
        <f t="shared" si="13"/>
        <v/>
      </c>
      <c r="X51" t="str">
        <f t="shared" si="13"/>
        <v/>
      </c>
      <c r="Y51" t="str">
        <f t="shared" si="13"/>
        <v/>
      </c>
      <c r="Z51" t="str">
        <f t="shared" si="13"/>
        <v/>
      </c>
      <c r="AA51" t="str">
        <f t="shared" si="13"/>
        <v/>
      </c>
      <c r="AB51" t="str">
        <f t="shared" si="13"/>
        <v/>
      </c>
      <c r="AC51" t="str">
        <f t="shared" si="13"/>
        <v/>
      </c>
      <c r="AD51" t="str">
        <f t="shared" si="13"/>
        <v/>
      </c>
      <c r="AE51" t="str">
        <f t="shared" si="13"/>
        <v/>
      </c>
      <c r="AF51" s="38">
        <f t="shared" si="3"/>
        <v>0</v>
      </c>
      <c r="AG51" t="str">
        <f t="shared" si="4"/>
        <v/>
      </c>
      <c r="BC51" s="38"/>
    </row>
    <row r="52" spans="3:55" x14ac:dyDescent="0.25">
      <c r="C52" t="str">
        <f t="shared" ref="C52:AE52" si="14">IF(C13="О",C$1,"")</f>
        <v/>
      </c>
      <c r="D52" t="str">
        <f t="shared" si="14"/>
        <v/>
      </c>
      <c r="E52" t="str">
        <f t="shared" si="14"/>
        <v/>
      </c>
      <c r="F52" t="str">
        <f t="shared" si="14"/>
        <v/>
      </c>
      <c r="G52" t="str">
        <f t="shared" si="14"/>
        <v/>
      </c>
      <c r="H52" t="str">
        <f t="shared" si="14"/>
        <v/>
      </c>
      <c r="I52" t="str">
        <f t="shared" si="14"/>
        <v/>
      </c>
      <c r="J52" t="str">
        <f t="shared" si="14"/>
        <v/>
      </c>
      <c r="K52" t="str">
        <f t="shared" si="14"/>
        <v/>
      </c>
      <c r="L52" t="str">
        <f t="shared" si="14"/>
        <v/>
      </c>
      <c r="M52" t="str">
        <f t="shared" si="14"/>
        <v/>
      </c>
      <c r="N52" t="str">
        <f t="shared" si="14"/>
        <v/>
      </c>
      <c r="O52" t="str">
        <f t="shared" si="14"/>
        <v/>
      </c>
      <c r="P52" t="str">
        <f t="shared" si="14"/>
        <v/>
      </c>
      <c r="Q52" t="str">
        <f t="shared" si="14"/>
        <v/>
      </c>
      <c r="R52" t="str">
        <f t="shared" si="14"/>
        <v/>
      </c>
      <c r="S52" t="str">
        <f t="shared" si="14"/>
        <v/>
      </c>
      <c r="T52" t="str">
        <f t="shared" si="14"/>
        <v/>
      </c>
      <c r="U52" t="str">
        <f t="shared" si="14"/>
        <v/>
      </c>
      <c r="V52" t="str">
        <f t="shared" si="14"/>
        <v/>
      </c>
      <c r="W52" t="str">
        <f t="shared" si="14"/>
        <v/>
      </c>
      <c r="X52" t="str">
        <f t="shared" si="14"/>
        <v/>
      </c>
      <c r="Y52" t="str">
        <f t="shared" si="14"/>
        <v/>
      </c>
      <c r="Z52" t="str">
        <f t="shared" si="14"/>
        <v/>
      </c>
      <c r="AA52" t="str">
        <f t="shared" si="14"/>
        <v/>
      </c>
      <c r="AB52" t="str">
        <f t="shared" si="14"/>
        <v/>
      </c>
      <c r="AC52" t="str">
        <f t="shared" si="14"/>
        <v/>
      </c>
      <c r="AD52" t="str">
        <f t="shared" si="14"/>
        <v/>
      </c>
      <c r="AE52" t="str">
        <f t="shared" si="14"/>
        <v/>
      </c>
      <c r="AF52" s="38">
        <f t="shared" si="3"/>
        <v>0</v>
      </c>
      <c r="AG52" t="str">
        <f t="shared" si="4"/>
        <v/>
      </c>
      <c r="BC52" s="38"/>
    </row>
    <row r="53" spans="3:55" x14ac:dyDescent="0.25">
      <c r="C53" t="str">
        <f t="shared" ref="C53:AE53" si="15">IF(C14="О",C$1,"")</f>
        <v/>
      </c>
      <c r="D53" t="str">
        <f t="shared" si="15"/>
        <v/>
      </c>
      <c r="E53" t="str">
        <f t="shared" si="15"/>
        <v/>
      </c>
      <c r="F53" t="str">
        <f t="shared" si="15"/>
        <v/>
      </c>
      <c r="G53" t="str">
        <f t="shared" si="15"/>
        <v/>
      </c>
      <c r="H53" t="str">
        <f t="shared" si="15"/>
        <v/>
      </c>
      <c r="I53" t="str">
        <f t="shared" si="15"/>
        <v/>
      </c>
      <c r="J53" t="str">
        <f t="shared" si="15"/>
        <v/>
      </c>
      <c r="K53" t="str">
        <f t="shared" si="15"/>
        <v/>
      </c>
      <c r="L53" t="str">
        <f t="shared" si="15"/>
        <v/>
      </c>
      <c r="M53" t="str">
        <f t="shared" si="15"/>
        <v/>
      </c>
      <c r="N53" t="str">
        <f t="shared" si="15"/>
        <v/>
      </c>
      <c r="O53" t="str">
        <f t="shared" si="15"/>
        <v/>
      </c>
      <c r="P53" t="str">
        <f t="shared" si="15"/>
        <v/>
      </c>
      <c r="Q53" t="str">
        <f t="shared" si="15"/>
        <v/>
      </c>
      <c r="R53" t="str">
        <f t="shared" si="15"/>
        <v/>
      </c>
      <c r="S53" t="str">
        <f t="shared" si="15"/>
        <v/>
      </c>
      <c r="T53" t="str">
        <f t="shared" si="15"/>
        <v/>
      </c>
      <c r="U53" t="str">
        <f t="shared" si="15"/>
        <v/>
      </c>
      <c r="V53" t="str">
        <f t="shared" si="15"/>
        <v/>
      </c>
      <c r="W53" t="str">
        <f t="shared" si="15"/>
        <v/>
      </c>
      <c r="X53" t="str">
        <f t="shared" si="15"/>
        <v/>
      </c>
      <c r="Y53" t="str">
        <f t="shared" si="15"/>
        <v/>
      </c>
      <c r="Z53" t="str">
        <f t="shared" si="15"/>
        <v/>
      </c>
      <c r="AA53" t="str">
        <f t="shared" si="15"/>
        <v/>
      </c>
      <c r="AB53" t="str">
        <f t="shared" si="15"/>
        <v/>
      </c>
      <c r="AC53" t="str">
        <f t="shared" si="15"/>
        <v/>
      </c>
      <c r="AD53" t="str">
        <f t="shared" si="15"/>
        <v/>
      </c>
      <c r="AE53" t="str">
        <f t="shared" si="15"/>
        <v/>
      </c>
      <c r="AF53" s="38">
        <f t="shared" si="3"/>
        <v>0</v>
      </c>
      <c r="AG53" t="str">
        <f t="shared" si="4"/>
        <v/>
      </c>
      <c r="BC53" s="38"/>
    </row>
    <row r="54" spans="3:55" x14ac:dyDescent="0.25">
      <c r="C54" t="str">
        <f t="shared" ref="C54:AE54" si="16">IF(C15="О",C$1,"")</f>
        <v/>
      </c>
      <c r="D54" t="str">
        <f t="shared" si="16"/>
        <v/>
      </c>
      <c r="E54" t="str">
        <f t="shared" si="16"/>
        <v/>
      </c>
      <c r="F54" t="str">
        <f t="shared" si="16"/>
        <v/>
      </c>
      <c r="G54" t="str">
        <f t="shared" si="16"/>
        <v/>
      </c>
      <c r="H54" t="str">
        <f t="shared" si="16"/>
        <v/>
      </c>
      <c r="I54" t="str">
        <f t="shared" si="16"/>
        <v/>
      </c>
      <c r="J54" t="str">
        <f t="shared" si="16"/>
        <v/>
      </c>
      <c r="K54" t="str">
        <f t="shared" si="16"/>
        <v/>
      </c>
      <c r="L54" t="str">
        <f t="shared" si="16"/>
        <v/>
      </c>
      <c r="M54" t="str">
        <f t="shared" si="16"/>
        <v/>
      </c>
      <c r="N54" t="str">
        <f t="shared" si="16"/>
        <v/>
      </c>
      <c r="O54" t="str">
        <f t="shared" si="16"/>
        <v/>
      </c>
      <c r="P54" t="str">
        <f t="shared" si="16"/>
        <v/>
      </c>
      <c r="Q54" t="str">
        <f t="shared" si="16"/>
        <v/>
      </c>
      <c r="R54" t="str">
        <f t="shared" si="16"/>
        <v/>
      </c>
      <c r="S54" t="str">
        <f t="shared" si="16"/>
        <v/>
      </c>
      <c r="T54" t="str">
        <f t="shared" si="16"/>
        <v/>
      </c>
      <c r="U54" t="str">
        <f t="shared" si="16"/>
        <v/>
      </c>
      <c r="V54" t="str">
        <f t="shared" si="16"/>
        <v/>
      </c>
      <c r="W54" t="str">
        <f t="shared" si="16"/>
        <v/>
      </c>
      <c r="X54" t="str">
        <f t="shared" si="16"/>
        <v/>
      </c>
      <c r="Y54" t="str">
        <f t="shared" si="16"/>
        <v/>
      </c>
      <c r="Z54" t="str">
        <f t="shared" si="16"/>
        <v/>
      </c>
      <c r="AA54" t="str">
        <f t="shared" si="16"/>
        <v/>
      </c>
      <c r="AB54" t="str">
        <f t="shared" si="16"/>
        <v/>
      </c>
      <c r="AC54" t="str">
        <f t="shared" si="16"/>
        <v/>
      </c>
      <c r="AD54" t="str">
        <f t="shared" si="16"/>
        <v/>
      </c>
      <c r="AE54" t="str">
        <f t="shared" si="16"/>
        <v/>
      </c>
      <c r="AF54" s="38">
        <f t="shared" si="3"/>
        <v>0</v>
      </c>
      <c r="AG54" t="str">
        <f t="shared" si="4"/>
        <v/>
      </c>
      <c r="BC54" s="38"/>
    </row>
    <row r="55" spans="3:55" x14ac:dyDescent="0.25">
      <c r="C55" t="str">
        <f t="shared" ref="C55:AE55" si="17">IF(C16="О",C$1,"")</f>
        <v/>
      </c>
      <c r="D55" t="str">
        <f t="shared" si="17"/>
        <v/>
      </c>
      <c r="E55" t="str">
        <f t="shared" si="17"/>
        <v/>
      </c>
      <c r="F55" t="str">
        <f t="shared" si="17"/>
        <v/>
      </c>
      <c r="G55" t="str">
        <f t="shared" si="17"/>
        <v/>
      </c>
      <c r="H55" t="str">
        <f t="shared" si="17"/>
        <v/>
      </c>
      <c r="I55" t="str">
        <f t="shared" si="17"/>
        <v/>
      </c>
      <c r="J55" t="str">
        <f t="shared" si="17"/>
        <v/>
      </c>
      <c r="K55" t="str">
        <f t="shared" si="17"/>
        <v/>
      </c>
      <c r="L55" t="str">
        <f t="shared" si="17"/>
        <v/>
      </c>
      <c r="M55" t="str">
        <f t="shared" si="17"/>
        <v/>
      </c>
      <c r="N55" t="str">
        <f t="shared" si="17"/>
        <v/>
      </c>
      <c r="O55" t="str">
        <f t="shared" si="17"/>
        <v/>
      </c>
      <c r="P55" t="str">
        <f t="shared" si="17"/>
        <v/>
      </c>
      <c r="Q55" t="str">
        <f t="shared" si="17"/>
        <v/>
      </c>
      <c r="R55" t="str">
        <f t="shared" si="17"/>
        <v/>
      </c>
      <c r="S55" t="str">
        <f t="shared" si="17"/>
        <v/>
      </c>
      <c r="T55" t="str">
        <f t="shared" si="17"/>
        <v/>
      </c>
      <c r="U55" t="str">
        <f t="shared" si="17"/>
        <v/>
      </c>
      <c r="V55" t="str">
        <f t="shared" si="17"/>
        <v/>
      </c>
      <c r="W55" t="str">
        <f t="shared" si="17"/>
        <v/>
      </c>
      <c r="X55" t="str">
        <f t="shared" si="17"/>
        <v/>
      </c>
      <c r="Y55" t="str">
        <f t="shared" si="17"/>
        <v/>
      </c>
      <c r="Z55" t="str">
        <f t="shared" si="17"/>
        <v/>
      </c>
      <c r="AA55" t="str">
        <f t="shared" si="17"/>
        <v/>
      </c>
      <c r="AB55" t="str">
        <f t="shared" si="17"/>
        <v/>
      </c>
      <c r="AC55" t="str">
        <f t="shared" si="17"/>
        <v/>
      </c>
      <c r="AD55" t="str">
        <f t="shared" si="17"/>
        <v/>
      </c>
      <c r="AE55" t="str">
        <f t="shared" si="17"/>
        <v/>
      </c>
      <c r="AF55" s="38">
        <f t="shared" si="3"/>
        <v>0</v>
      </c>
      <c r="AG55" t="str">
        <f t="shared" si="4"/>
        <v/>
      </c>
      <c r="BC55" s="38"/>
    </row>
    <row r="56" spans="3:55" x14ac:dyDescent="0.25">
      <c r="C56" t="str">
        <f t="shared" ref="C56:AE56" si="18">IF(C17="О",C$1,"")</f>
        <v/>
      </c>
      <c r="D56" t="str">
        <f t="shared" si="18"/>
        <v/>
      </c>
      <c r="E56" t="str">
        <f t="shared" si="18"/>
        <v/>
      </c>
      <c r="F56" t="str">
        <f t="shared" si="18"/>
        <v/>
      </c>
      <c r="G56" t="str">
        <f t="shared" si="18"/>
        <v/>
      </c>
      <c r="H56" t="str">
        <f t="shared" si="18"/>
        <v/>
      </c>
      <c r="I56" t="str">
        <f t="shared" si="18"/>
        <v/>
      </c>
      <c r="J56" t="str">
        <f t="shared" si="18"/>
        <v/>
      </c>
      <c r="K56" t="str">
        <f t="shared" si="18"/>
        <v/>
      </c>
      <c r="L56" t="str">
        <f t="shared" si="18"/>
        <v/>
      </c>
      <c r="M56" t="str">
        <f t="shared" si="18"/>
        <v/>
      </c>
      <c r="N56" t="str">
        <f t="shared" si="18"/>
        <v/>
      </c>
      <c r="O56" t="str">
        <f t="shared" si="18"/>
        <v/>
      </c>
      <c r="P56" t="str">
        <f t="shared" si="18"/>
        <v/>
      </c>
      <c r="Q56" t="str">
        <f t="shared" si="18"/>
        <v/>
      </c>
      <c r="R56" t="str">
        <f t="shared" si="18"/>
        <v/>
      </c>
      <c r="S56" t="str">
        <f t="shared" si="18"/>
        <v/>
      </c>
      <c r="T56" t="str">
        <f t="shared" si="18"/>
        <v/>
      </c>
      <c r="U56" t="str">
        <f t="shared" si="18"/>
        <v/>
      </c>
      <c r="V56" t="str">
        <f t="shared" si="18"/>
        <v/>
      </c>
      <c r="W56" t="str">
        <f t="shared" si="18"/>
        <v/>
      </c>
      <c r="X56" t="str">
        <f t="shared" si="18"/>
        <v/>
      </c>
      <c r="Y56" t="str">
        <f t="shared" si="18"/>
        <v/>
      </c>
      <c r="Z56" t="str">
        <f t="shared" si="18"/>
        <v/>
      </c>
      <c r="AA56" t="str">
        <f t="shared" si="18"/>
        <v/>
      </c>
      <c r="AB56" t="str">
        <f t="shared" si="18"/>
        <v/>
      </c>
      <c r="AC56" t="str">
        <f t="shared" si="18"/>
        <v/>
      </c>
      <c r="AD56" t="str">
        <f t="shared" si="18"/>
        <v/>
      </c>
      <c r="AE56" t="str">
        <f t="shared" si="18"/>
        <v/>
      </c>
      <c r="AF56" s="38">
        <f t="shared" si="3"/>
        <v>0</v>
      </c>
      <c r="AG56" t="str">
        <f t="shared" si="4"/>
        <v/>
      </c>
      <c r="BC56" s="38"/>
    </row>
    <row r="57" spans="3:55" x14ac:dyDescent="0.25">
      <c r="C57" t="str">
        <f t="shared" ref="C57:AE57" si="19">IF(C18="О",C$1,"")</f>
        <v/>
      </c>
      <c r="D57" t="str">
        <f t="shared" si="19"/>
        <v/>
      </c>
      <c r="E57" t="str">
        <f t="shared" si="19"/>
        <v/>
      </c>
      <c r="F57" t="str">
        <f t="shared" si="19"/>
        <v/>
      </c>
      <c r="G57" t="str">
        <f t="shared" si="19"/>
        <v/>
      </c>
      <c r="H57" t="str">
        <f t="shared" si="19"/>
        <v/>
      </c>
      <c r="I57" t="str">
        <f t="shared" si="19"/>
        <v/>
      </c>
      <c r="J57" t="str">
        <f t="shared" si="19"/>
        <v/>
      </c>
      <c r="K57" t="str">
        <f t="shared" si="19"/>
        <v/>
      </c>
      <c r="L57" t="str">
        <f t="shared" si="19"/>
        <v/>
      </c>
      <c r="M57" t="str">
        <f t="shared" si="19"/>
        <v/>
      </c>
      <c r="N57" t="str">
        <f t="shared" si="19"/>
        <v/>
      </c>
      <c r="O57" t="str">
        <f t="shared" si="19"/>
        <v/>
      </c>
      <c r="P57" t="str">
        <f t="shared" si="19"/>
        <v/>
      </c>
      <c r="Q57" t="str">
        <f t="shared" si="19"/>
        <v/>
      </c>
      <c r="R57" t="str">
        <f t="shared" si="19"/>
        <v/>
      </c>
      <c r="S57" t="str">
        <f t="shared" si="19"/>
        <v/>
      </c>
      <c r="T57" t="str">
        <f t="shared" si="19"/>
        <v/>
      </c>
      <c r="U57" t="str">
        <f t="shared" si="19"/>
        <v/>
      </c>
      <c r="V57" t="str">
        <f t="shared" si="19"/>
        <v/>
      </c>
      <c r="W57" t="str">
        <f t="shared" si="19"/>
        <v/>
      </c>
      <c r="X57" t="str">
        <f t="shared" si="19"/>
        <v/>
      </c>
      <c r="Y57" t="str">
        <f t="shared" si="19"/>
        <v/>
      </c>
      <c r="Z57" t="str">
        <f t="shared" si="19"/>
        <v/>
      </c>
      <c r="AA57" t="str">
        <f t="shared" si="19"/>
        <v/>
      </c>
      <c r="AB57" t="str">
        <f t="shared" si="19"/>
        <v/>
      </c>
      <c r="AC57" t="str">
        <f t="shared" si="19"/>
        <v/>
      </c>
      <c r="AD57" t="str">
        <f t="shared" si="19"/>
        <v/>
      </c>
      <c r="AE57" t="str">
        <f t="shared" si="19"/>
        <v/>
      </c>
      <c r="AF57" s="38">
        <f t="shared" si="3"/>
        <v>0</v>
      </c>
      <c r="AG57" t="str">
        <f t="shared" si="4"/>
        <v/>
      </c>
      <c r="BC57" s="38"/>
    </row>
    <row r="58" spans="3:55" x14ac:dyDescent="0.25">
      <c r="C58" t="str">
        <f t="shared" ref="C58:AE58" si="20">IF(C19="О",C$1,"")</f>
        <v/>
      </c>
      <c r="D58" t="str">
        <f t="shared" si="20"/>
        <v/>
      </c>
      <c r="E58" t="str">
        <f t="shared" si="20"/>
        <v/>
      </c>
      <c r="F58" t="str">
        <f t="shared" si="20"/>
        <v/>
      </c>
      <c r="G58" t="str">
        <f t="shared" si="20"/>
        <v/>
      </c>
      <c r="H58" t="str">
        <f t="shared" si="20"/>
        <v/>
      </c>
      <c r="I58" t="str">
        <f t="shared" si="20"/>
        <v/>
      </c>
      <c r="J58" t="str">
        <f t="shared" si="20"/>
        <v/>
      </c>
      <c r="K58" t="str">
        <f t="shared" si="20"/>
        <v/>
      </c>
      <c r="L58" t="str">
        <f t="shared" si="20"/>
        <v/>
      </c>
      <c r="M58" t="str">
        <f t="shared" si="20"/>
        <v/>
      </c>
      <c r="N58" t="str">
        <f t="shared" si="20"/>
        <v/>
      </c>
      <c r="O58" t="str">
        <f t="shared" si="20"/>
        <v/>
      </c>
      <c r="P58" t="str">
        <f t="shared" si="20"/>
        <v/>
      </c>
      <c r="Q58" t="str">
        <f t="shared" si="20"/>
        <v/>
      </c>
      <c r="R58" t="str">
        <f t="shared" si="20"/>
        <v/>
      </c>
      <c r="S58" t="str">
        <f t="shared" si="20"/>
        <v/>
      </c>
      <c r="T58" t="str">
        <f t="shared" si="20"/>
        <v/>
      </c>
      <c r="U58" t="str">
        <f t="shared" si="20"/>
        <v/>
      </c>
      <c r="V58" t="str">
        <f t="shared" si="20"/>
        <v/>
      </c>
      <c r="W58" t="str">
        <f t="shared" si="20"/>
        <v/>
      </c>
      <c r="X58" t="str">
        <f t="shared" si="20"/>
        <v/>
      </c>
      <c r="Y58" t="str">
        <f t="shared" si="20"/>
        <v/>
      </c>
      <c r="Z58" t="str">
        <f t="shared" si="20"/>
        <v/>
      </c>
      <c r="AA58" t="str">
        <f t="shared" si="20"/>
        <v/>
      </c>
      <c r="AB58" t="str">
        <f t="shared" si="20"/>
        <v/>
      </c>
      <c r="AC58" t="str">
        <f t="shared" si="20"/>
        <v/>
      </c>
      <c r="AD58" t="str">
        <f t="shared" si="20"/>
        <v/>
      </c>
      <c r="AE58" t="str">
        <f t="shared" si="20"/>
        <v/>
      </c>
      <c r="AF58" s="38">
        <f t="shared" si="3"/>
        <v>0</v>
      </c>
      <c r="AG58" t="str">
        <f t="shared" si="4"/>
        <v/>
      </c>
      <c r="BC58" s="38"/>
    </row>
    <row r="59" spans="3:55" x14ac:dyDescent="0.25">
      <c r="C59" t="str">
        <f t="shared" ref="C59:AE59" si="21">IF(C20="О",C$1,"")</f>
        <v/>
      </c>
      <c r="D59" t="str">
        <f t="shared" si="21"/>
        <v/>
      </c>
      <c r="E59" t="str">
        <f t="shared" si="21"/>
        <v/>
      </c>
      <c r="F59" t="str">
        <f t="shared" si="21"/>
        <v/>
      </c>
      <c r="G59" t="str">
        <f t="shared" si="21"/>
        <v/>
      </c>
      <c r="H59" t="str">
        <f t="shared" si="21"/>
        <v/>
      </c>
      <c r="I59" t="str">
        <f t="shared" si="21"/>
        <v/>
      </c>
      <c r="J59" t="str">
        <f t="shared" si="21"/>
        <v/>
      </c>
      <c r="K59" t="str">
        <f t="shared" si="21"/>
        <v/>
      </c>
      <c r="L59" t="str">
        <f t="shared" si="21"/>
        <v/>
      </c>
      <c r="M59" t="str">
        <f t="shared" si="21"/>
        <v/>
      </c>
      <c r="N59" t="str">
        <f t="shared" si="21"/>
        <v/>
      </c>
      <c r="O59" t="str">
        <f t="shared" si="21"/>
        <v/>
      </c>
      <c r="P59" t="str">
        <f t="shared" si="21"/>
        <v/>
      </c>
      <c r="Q59" t="str">
        <f t="shared" si="21"/>
        <v/>
      </c>
      <c r="R59" t="str">
        <f t="shared" si="21"/>
        <v/>
      </c>
      <c r="S59" t="str">
        <f t="shared" si="21"/>
        <v/>
      </c>
      <c r="T59" t="str">
        <f t="shared" si="21"/>
        <v/>
      </c>
      <c r="U59" t="str">
        <f t="shared" si="21"/>
        <v/>
      </c>
      <c r="V59" t="str">
        <f t="shared" si="21"/>
        <v/>
      </c>
      <c r="W59" t="str">
        <f t="shared" si="21"/>
        <v/>
      </c>
      <c r="X59" t="str">
        <f t="shared" si="21"/>
        <v/>
      </c>
      <c r="Y59" t="str">
        <f t="shared" si="21"/>
        <v/>
      </c>
      <c r="Z59" t="str">
        <f t="shared" si="21"/>
        <v/>
      </c>
      <c r="AA59" t="str">
        <f t="shared" si="21"/>
        <v/>
      </c>
      <c r="AB59" t="str">
        <f t="shared" si="21"/>
        <v/>
      </c>
      <c r="AC59" t="str">
        <f t="shared" si="21"/>
        <v/>
      </c>
      <c r="AD59" t="str">
        <f t="shared" si="21"/>
        <v/>
      </c>
      <c r="AE59" t="str">
        <f t="shared" si="21"/>
        <v/>
      </c>
      <c r="AF59" s="38">
        <f t="shared" si="3"/>
        <v>0</v>
      </c>
      <c r="AG59" t="str">
        <f t="shared" si="4"/>
        <v/>
      </c>
      <c r="BC59" s="38"/>
    </row>
    <row r="60" spans="3:55" x14ac:dyDescent="0.25">
      <c r="C60" t="str">
        <f t="shared" ref="C60:AE60" si="22">IF(C21="О",C$1,"")</f>
        <v/>
      </c>
      <c r="D60" t="str">
        <f t="shared" si="22"/>
        <v/>
      </c>
      <c r="E60" t="str">
        <f t="shared" si="22"/>
        <v/>
      </c>
      <c r="F60" t="str">
        <f t="shared" si="22"/>
        <v/>
      </c>
      <c r="G60" t="str">
        <f t="shared" si="22"/>
        <v/>
      </c>
      <c r="H60" t="str">
        <f t="shared" si="22"/>
        <v/>
      </c>
      <c r="I60" t="str">
        <f t="shared" si="22"/>
        <v/>
      </c>
      <c r="J60" t="str">
        <f t="shared" si="22"/>
        <v/>
      </c>
      <c r="K60" t="str">
        <f t="shared" si="22"/>
        <v/>
      </c>
      <c r="L60" t="str">
        <f t="shared" si="22"/>
        <v/>
      </c>
      <c r="M60" t="str">
        <f t="shared" si="22"/>
        <v/>
      </c>
      <c r="N60" t="str">
        <f t="shared" si="22"/>
        <v/>
      </c>
      <c r="O60" t="str">
        <f t="shared" si="22"/>
        <v/>
      </c>
      <c r="P60" t="str">
        <f t="shared" si="22"/>
        <v/>
      </c>
      <c r="Q60" t="str">
        <f t="shared" si="22"/>
        <v/>
      </c>
      <c r="R60" t="str">
        <f t="shared" si="22"/>
        <v/>
      </c>
      <c r="S60" t="str">
        <f t="shared" si="22"/>
        <v/>
      </c>
      <c r="T60" t="str">
        <f t="shared" si="22"/>
        <v/>
      </c>
      <c r="U60" t="str">
        <f t="shared" si="22"/>
        <v/>
      </c>
      <c r="V60" t="str">
        <f t="shared" si="22"/>
        <v/>
      </c>
      <c r="W60" t="str">
        <f t="shared" si="22"/>
        <v/>
      </c>
      <c r="X60" t="str">
        <f t="shared" si="22"/>
        <v/>
      </c>
      <c r="Y60" t="str">
        <f t="shared" si="22"/>
        <v/>
      </c>
      <c r="Z60" t="str">
        <f t="shared" si="22"/>
        <v/>
      </c>
      <c r="AA60" t="str">
        <f t="shared" si="22"/>
        <v/>
      </c>
      <c r="AB60" t="str">
        <f t="shared" si="22"/>
        <v/>
      </c>
      <c r="AC60" t="str">
        <f t="shared" si="22"/>
        <v/>
      </c>
      <c r="AD60" t="str">
        <f t="shared" si="22"/>
        <v/>
      </c>
      <c r="AE60" t="str">
        <f t="shared" si="22"/>
        <v/>
      </c>
      <c r="AF60" s="38">
        <f t="shared" si="3"/>
        <v>0</v>
      </c>
      <c r="AG60" t="str">
        <f t="shared" si="4"/>
        <v/>
      </c>
      <c r="BC60" s="38"/>
    </row>
    <row r="61" spans="3:55" x14ac:dyDescent="0.25">
      <c r="C61" t="str">
        <f t="shared" ref="C61:AE61" si="23">IF(C22="О",C$1,"")</f>
        <v/>
      </c>
      <c r="D61" t="str">
        <f t="shared" si="23"/>
        <v/>
      </c>
      <c r="E61" t="str">
        <f t="shared" si="23"/>
        <v/>
      </c>
      <c r="F61" t="str">
        <f t="shared" si="23"/>
        <v/>
      </c>
      <c r="G61" t="str">
        <f t="shared" si="23"/>
        <v/>
      </c>
      <c r="H61" t="str">
        <f t="shared" si="23"/>
        <v/>
      </c>
      <c r="I61" t="str">
        <f t="shared" si="23"/>
        <v/>
      </c>
      <c r="J61" t="str">
        <f t="shared" si="23"/>
        <v/>
      </c>
      <c r="K61" t="str">
        <f t="shared" si="23"/>
        <v/>
      </c>
      <c r="L61" t="str">
        <f t="shared" si="23"/>
        <v/>
      </c>
      <c r="M61" t="str">
        <f t="shared" si="23"/>
        <v/>
      </c>
      <c r="N61" t="str">
        <f t="shared" si="23"/>
        <v/>
      </c>
      <c r="O61" t="str">
        <f t="shared" si="23"/>
        <v/>
      </c>
      <c r="P61" t="str">
        <f t="shared" si="23"/>
        <v/>
      </c>
      <c r="Q61" t="str">
        <f t="shared" si="23"/>
        <v/>
      </c>
      <c r="R61" t="str">
        <f t="shared" si="23"/>
        <v/>
      </c>
      <c r="S61" t="str">
        <f t="shared" si="23"/>
        <v/>
      </c>
      <c r="T61" t="str">
        <f t="shared" si="23"/>
        <v/>
      </c>
      <c r="U61" t="str">
        <f t="shared" si="23"/>
        <v/>
      </c>
      <c r="V61" t="str">
        <f t="shared" si="23"/>
        <v/>
      </c>
      <c r="W61" t="str">
        <f t="shared" si="23"/>
        <v/>
      </c>
      <c r="X61" t="str">
        <f t="shared" si="23"/>
        <v/>
      </c>
      <c r="Y61" t="str">
        <f t="shared" si="23"/>
        <v/>
      </c>
      <c r="Z61" t="str">
        <f t="shared" si="23"/>
        <v/>
      </c>
      <c r="AA61" t="str">
        <f t="shared" si="23"/>
        <v/>
      </c>
      <c r="AB61" t="str">
        <f t="shared" si="23"/>
        <v/>
      </c>
      <c r="AC61" t="str">
        <f t="shared" si="23"/>
        <v/>
      </c>
      <c r="AD61" t="str">
        <f t="shared" si="23"/>
        <v/>
      </c>
      <c r="AE61" t="str">
        <f t="shared" si="23"/>
        <v/>
      </c>
      <c r="AF61" s="38">
        <f t="shared" si="3"/>
        <v>0</v>
      </c>
      <c r="AG61" t="str">
        <f t="shared" si="4"/>
        <v/>
      </c>
      <c r="BC61" s="38"/>
    </row>
    <row r="62" spans="3:55" x14ac:dyDescent="0.25">
      <c r="C62" t="str">
        <f t="shared" ref="C62:AE62" si="24">IF(C23="О",C$1,"")</f>
        <v/>
      </c>
      <c r="D62" t="str">
        <f t="shared" si="24"/>
        <v/>
      </c>
      <c r="E62" t="str">
        <f t="shared" si="24"/>
        <v/>
      </c>
      <c r="F62" t="str">
        <f t="shared" si="24"/>
        <v/>
      </c>
      <c r="G62" t="str">
        <f t="shared" si="24"/>
        <v/>
      </c>
      <c r="H62" t="str">
        <f t="shared" si="24"/>
        <v/>
      </c>
      <c r="I62" t="str">
        <f t="shared" si="24"/>
        <v/>
      </c>
      <c r="J62" t="str">
        <f t="shared" si="24"/>
        <v/>
      </c>
      <c r="K62" t="str">
        <f t="shared" si="24"/>
        <v/>
      </c>
      <c r="L62" t="str">
        <f t="shared" si="24"/>
        <v/>
      </c>
      <c r="M62" t="str">
        <f t="shared" si="24"/>
        <v/>
      </c>
      <c r="N62" t="str">
        <f t="shared" si="24"/>
        <v/>
      </c>
      <c r="O62" t="str">
        <f t="shared" si="24"/>
        <v/>
      </c>
      <c r="P62" t="str">
        <f t="shared" si="24"/>
        <v/>
      </c>
      <c r="Q62" t="str">
        <f t="shared" si="24"/>
        <v/>
      </c>
      <c r="R62" t="str">
        <f t="shared" si="24"/>
        <v/>
      </c>
      <c r="S62" t="str">
        <f t="shared" si="24"/>
        <v/>
      </c>
      <c r="T62" t="str">
        <f t="shared" si="24"/>
        <v/>
      </c>
      <c r="U62" t="str">
        <f t="shared" si="24"/>
        <v/>
      </c>
      <c r="V62" t="str">
        <f t="shared" si="24"/>
        <v/>
      </c>
      <c r="W62" t="str">
        <f t="shared" si="24"/>
        <v/>
      </c>
      <c r="X62" t="str">
        <f t="shared" si="24"/>
        <v/>
      </c>
      <c r="Y62" t="str">
        <f t="shared" si="24"/>
        <v/>
      </c>
      <c r="Z62" t="str">
        <f t="shared" si="24"/>
        <v/>
      </c>
      <c r="AA62" t="str">
        <f t="shared" si="24"/>
        <v/>
      </c>
      <c r="AB62" t="str">
        <f t="shared" si="24"/>
        <v/>
      </c>
      <c r="AC62" t="str">
        <f t="shared" si="24"/>
        <v/>
      </c>
      <c r="AD62" t="str">
        <f t="shared" si="24"/>
        <v/>
      </c>
      <c r="AE62" t="str">
        <f t="shared" si="24"/>
        <v/>
      </c>
      <c r="AF62" s="38">
        <f t="shared" si="3"/>
        <v>0</v>
      </c>
      <c r="AG62" t="str">
        <f t="shared" si="4"/>
        <v/>
      </c>
      <c r="BC62" s="38"/>
    </row>
    <row r="63" spans="3:55" x14ac:dyDescent="0.25">
      <c r="C63" t="str">
        <f t="shared" ref="C63:AE63" si="25">IF(C24="О",C$1,"")</f>
        <v/>
      </c>
      <c r="D63" t="str">
        <f t="shared" si="25"/>
        <v/>
      </c>
      <c r="E63" t="str">
        <f t="shared" si="25"/>
        <v/>
      </c>
      <c r="F63" t="str">
        <f t="shared" si="25"/>
        <v/>
      </c>
      <c r="G63" t="str">
        <f t="shared" si="25"/>
        <v/>
      </c>
      <c r="H63" t="str">
        <f t="shared" si="25"/>
        <v/>
      </c>
      <c r="I63" t="str">
        <f t="shared" si="25"/>
        <v/>
      </c>
      <c r="J63" t="str">
        <f t="shared" si="25"/>
        <v/>
      </c>
      <c r="K63" t="str">
        <f t="shared" si="25"/>
        <v/>
      </c>
      <c r="L63" t="str">
        <f t="shared" si="25"/>
        <v/>
      </c>
      <c r="M63" t="str">
        <f t="shared" si="25"/>
        <v/>
      </c>
      <c r="N63" t="str">
        <f t="shared" si="25"/>
        <v/>
      </c>
      <c r="O63" t="str">
        <f t="shared" si="25"/>
        <v/>
      </c>
      <c r="P63" t="str">
        <f t="shared" si="25"/>
        <v/>
      </c>
      <c r="Q63" t="str">
        <f t="shared" si="25"/>
        <v/>
      </c>
      <c r="R63" t="str">
        <f t="shared" si="25"/>
        <v/>
      </c>
      <c r="S63" t="str">
        <f t="shared" si="25"/>
        <v/>
      </c>
      <c r="T63" t="str">
        <f t="shared" si="25"/>
        <v/>
      </c>
      <c r="U63" t="str">
        <f t="shared" si="25"/>
        <v/>
      </c>
      <c r="V63" t="str">
        <f t="shared" si="25"/>
        <v/>
      </c>
      <c r="W63" t="str">
        <f t="shared" si="25"/>
        <v/>
      </c>
      <c r="X63" t="str">
        <f t="shared" si="25"/>
        <v/>
      </c>
      <c r="Y63" t="str">
        <f t="shared" si="25"/>
        <v/>
      </c>
      <c r="Z63" t="str">
        <f t="shared" si="25"/>
        <v/>
      </c>
      <c r="AA63" t="str">
        <f t="shared" si="25"/>
        <v/>
      </c>
      <c r="AB63" t="str">
        <f t="shared" si="25"/>
        <v/>
      </c>
      <c r="AC63" t="str">
        <f t="shared" si="25"/>
        <v/>
      </c>
      <c r="AD63" t="str">
        <f t="shared" si="25"/>
        <v/>
      </c>
      <c r="AE63" t="str">
        <f t="shared" si="25"/>
        <v/>
      </c>
      <c r="AF63" s="38">
        <f t="shared" si="3"/>
        <v>0</v>
      </c>
      <c r="AG63" t="str">
        <f t="shared" si="4"/>
        <v/>
      </c>
      <c r="BC63" s="38"/>
    </row>
    <row r="64" spans="3:55" x14ac:dyDescent="0.25">
      <c r="C64" t="str">
        <f t="shared" ref="C64:AE64" si="26">IF(C25="О",C$1,"")</f>
        <v/>
      </c>
      <c r="D64" t="str">
        <f t="shared" si="26"/>
        <v/>
      </c>
      <c r="E64" t="str">
        <f t="shared" si="26"/>
        <v/>
      </c>
      <c r="F64" t="str">
        <f t="shared" si="26"/>
        <v/>
      </c>
      <c r="G64" t="str">
        <f t="shared" si="26"/>
        <v/>
      </c>
      <c r="H64" t="str">
        <f t="shared" si="26"/>
        <v/>
      </c>
      <c r="I64" t="str">
        <f t="shared" si="26"/>
        <v/>
      </c>
      <c r="J64" t="str">
        <f t="shared" si="26"/>
        <v/>
      </c>
      <c r="K64" t="str">
        <f t="shared" si="26"/>
        <v/>
      </c>
      <c r="L64" t="str">
        <f t="shared" si="26"/>
        <v/>
      </c>
      <c r="M64" t="str">
        <f t="shared" si="26"/>
        <v/>
      </c>
      <c r="N64" t="str">
        <f t="shared" si="26"/>
        <v/>
      </c>
      <c r="O64" t="str">
        <f t="shared" si="26"/>
        <v/>
      </c>
      <c r="P64" t="str">
        <f t="shared" si="26"/>
        <v/>
      </c>
      <c r="Q64" t="str">
        <f t="shared" si="26"/>
        <v/>
      </c>
      <c r="R64" t="str">
        <f t="shared" si="26"/>
        <v/>
      </c>
      <c r="S64" t="str">
        <f t="shared" si="26"/>
        <v/>
      </c>
      <c r="T64" t="str">
        <f t="shared" si="26"/>
        <v/>
      </c>
      <c r="U64" t="str">
        <f t="shared" si="26"/>
        <v/>
      </c>
      <c r="V64" t="str">
        <f t="shared" si="26"/>
        <v/>
      </c>
      <c r="W64" t="str">
        <f t="shared" si="26"/>
        <v/>
      </c>
      <c r="X64" t="str">
        <f t="shared" si="26"/>
        <v/>
      </c>
      <c r="Y64" t="str">
        <f t="shared" si="26"/>
        <v/>
      </c>
      <c r="Z64" t="str">
        <f t="shared" si="26"/>
        <v/>
      </c>
      <c r="AA64" t="str">
        <f t="shared" si="26"/>
        <v/>
      </c>
      <c r="AB64" t="str">
        <f t="shared" si="26"/>
        <v/>
      </c>
      <c r="AC64" t="str">
        <f t="shared" si="26"/>
        <v/>
      </c>
      <c r="AD64" t="str">
        <f t="shared" si="26"/>
        <v/>
      </c>
      <c r="AE64" t="str">
        <f t="shared" si="26"/>
        <v/>
      </c>
      <c r="AF64" s="38">
        <f t="shared" si="3"/>
        <v>0</v>
      </c>
      <c r="AG64" t="str">
        <f t="shared" si="4"/>
        <v/>
      </c>
      <c r="BC64" s="38"/>
    </row>
    <row r="65" spans="1:55" x14ac:dyDescent="0.25">
      <c r="C65" t="str">
        <f t="shared" ref="C65:AE65" si="27">IF(C26="О",C$1,"")</f>
        <v/>
      </c>
      <c r="D65" t="str">
        <f t="shared" si="27"/>
        <v/>
      </c>
      <c r="E65" t="str">
        <f t="shared" si="27"/>
        <v/>
      </c>
      <c r="F65" t="str">
        <f t="shared" si="27"/>
        <v/>
      </c>
      <c r="G65" t="str">
        <f t="shared" si="27"/>
        <v/>
      </c>
      <c r="H65" t="str">
        <f t="shared" si="27"/>
        <v/>
      </c>
      <c r="I65" t="str">
        <f t="shared" si="27"/>
        <v/>
      </c>
      <c r="J65" t="str">
        <f t="shared" si="27"/>
        <v/>
      </c>
      <c r="K65" t="str">
        <f t="shared" si="27"/>
        <v/>
      </c>
      <c r="L65" t="str">
        <f t="shared" si="27"/>
        <v/>
      </c>
      <c r="M65" t="str">
        <f t="shared" si="27"/>
        <v/>
      </c>
      <c r="N65" t="str">
        <f t="shared" si="27"/>
        <v/>
      </c>
      <c r="O65" t="str">
        <f t="shared" si="27"/>
        <v/>
      </c>
      <c r="P65" t="str">
        <f t="shared" si="27"/>
        <v/>
      </c>
      <c r="Q65" t="str">
        <f t="shared" si="27"/>
        <v/>
      </c>
      <c r="R65" t="str">
        <f t="shared" si="27"/>
        <v/>
      </c>
      <c r="S65" t="str">
        <f t="shared" si="27"/>
        <v/>
      </c>
      <c r="T65" t="str">
        <f t="shared" si="27"/>
        <v/>
      </c>
      <c r="U65" t="str">
        <f t="shared" si="27"/>
        <v/>
      </c>
      <c r="V65" t="str">
        <f t="shared" si="27"/>
        <v/>
      </c>
      <c r="W65" t="str">
        <f t="shared" si="27"/>
        <v/>
      </c>
      <c r="X65" t="str">
        <f t="shared" si="27"/>
        <v/>
      </c>
      <c r="Y65" t="str">
        <f t="shared" si="27"/>
        <v/>
      </c>
      <c r="Z65" t="str">
        <f t="shared" si="27"/>
        <v/>
      </c>
      <c r="AA65" t="str">
        <f t="shared" si="27"/>
        <v/>
      </c>
      <c r="AB65" t="str">
        <f t="shared" si="27"/>
        <v/>
      </c>
      <c r="AC65" t="str">
        <f t="shared" si="27"/>
        <v/>
      </c>
      <c r="AD65" t="str">
        <f t="shared" si="27"/>
        <v/>
      </c>
      <c r="AE65" t="str">
        <f t="shared" si="27"/>
        <v/>
      </c>
      <c r="AF65" s="38">
        <f t="shared" si="3"/>
        <v>0</v>
      </c>
      <c r="AG65" t="str">
        <f t="shared" si="4"/>
        <v/>
      </c>
      <c r="BC65" s="38"/>
    </row>
    <row r="66" spans="1:55" x14ac:dyDescent="0.25">
      <c r="C66" t="str">
        <f t="shared" ref="C66:AE66" si="28">IF(C27="О",C$1,"")</f>
        <v/>
      </c>
      <c r="D66" t="str">
        <f t="shared" si="28"/>
        <v/>
      </c>
      <c r="E66" t="str">
        <f t="shared" si="28"/>
        <v/>
      </c>
      <c r="F66" t="str">
        <f t="shared" si="28"/>
        <v/>
      </c>
      <c r="G66" t="str">
        <f t="shared" si="28"/>
        <v/>
      </c>
      <c r="H66" t="str">
        <f t="shared" si="28"/>
        <v/>
      </c>
      <c r="I66" t="str">
        <f t="shared" si="28"/>
        <v/>
      </c>
      <c r="J66" t="str">
        <f t="shared" si="28"/>
        <v/>
      </c>
      <c r="K66" t="str">
        <f t="shared" si="28"/>
        <v/>
      </c>
      <c r="L66" t="str">
        <f t="shared" si="28"/>
        <v/>
      </c>
      <c r="M66" t="str">
        <f t="shared" si="28"/>
        <v/>
      </c>
      <c r="N66" t="str">
        <f t="shared" si="28"/>
        <v/>
      </c>
      <c r="O66" t="str">
        <f t="shared" si="28"/>
        <v/>
      </c>
      <c r="P66" t="str">
        <f t="shared" si="28"/>
        <v/>
      </c>
      <c r="Q66" t="str">
        <f t="shared" si="28"/>
        <v/>
      </c>
      <c r="R66" t="str">
        <f t="shared" si="28"/>
        <v/>
      </c>
      <c r="S66" t="str">
        <f t="shared" si="28"/>
        <v/>
      </c>
      <c r="T66" t="str">
        <f t="shared" si="28"/>
        <v/>
      </c>
      <c r="U66" t="str">
        <f t="shared" si="28"/>
        <v/>
      </c>
      <c r="V66" t="str">
        <f t="shared" si="28"/>
        <v/>
      </c>
      <c r="W66" t="str">
        <f t="shared" si="28"/>
        <v/>
      </c>
      <c r="X66" t="str">
        <f t="shared" si="28"/>
        <v/>
      </c>
      <c r="Y66" t="str">
        <f t="shared" si="28"/>
        <v/>
      </c>
      <c r="Z66" t="str">
        <f t="shared" si="28"/>
        <v/>
      </c>
      <c r="AA66" t="str">
        <f t="shared" si="28"/>
        <v/>
      </c>
      <c r="AB66" t="str">
        <f t="shared" si="28"/>
        <v/>
      </c>
      <c r="AC66" t="str">
        <f t="shared" si="28"/>
        <v/>
      </c>
      <c r="AD66" t="str">
        <f t="shared" si="28"/>
        <v/>
      </c>
      <c r="AE66" t="str">
        <f t="shared" si="28"/>
        <v/>
      </c>
      <c r="AF66" s="38">
        <f t="shared" si="3"/>
        <v>0</v>
      </c>
      <c r="AG66" t="str">
        <f t="shared" si="4"/>
        <v/>
      </c>
      <c r="BC66" s="38"/>
    </row>
    <row r="67" spans="1:55" x14ac:dyDescent="0.25">
      <c r="C67" t="str">
        <f t="shared" ref="C67:AE67" si="29">IF(C28="О",C$1,"")</f>
        <v/>
      </c>
      <c r="D67" t="str">
        <f t="shared" si="29"/>
        <v/>
      </c>
      <c r="E67" t="str">
        <f t="shared" si="29"/>
        <v/>
      </c>
      <c r="F67" t="str">
        <f t="shared" si="29"/>
        <v/>
      </c>
      <c r="G67" t="str">
        <f t="shared" si="29"/>
        <v/>
      </c>
      <c r="H67" t="str">
        <f t="shared" si="29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29"/>
        <v/>
      </c>
      <c r="Q67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V67" t="str">
        <f t="shared" si="29"/>
        <v/>
      </c>
      <c r="W67" t="str">
        <f t="shared" si="29"/>
        <v/>
      </c>
      <c r="X67" t="str">
        <f t="shared" si="29"/>
        <v/>
      </c>
      <c r="Y67" t="str">
        <f t="shared" si="29"/>
        <v/>
      </c>
      <c r="Z67" t="str">
        <f t="shared" si="29"/>
        <v/>
      </c>
      <c r="AA67" t="str">
        <f t="shared" si="29"/>
        <v/>
      </c>
      <c r="AB67" t="str">
        <f t="shared" si="29"/>
        <v/>
      </c>
      <c r="AC67" t="str">
        <f t="shared" si="29"/>
        <v/>
      </c>
      <c r="AD67" t="str">
        <f t="shared" si="29"/>
        <v/>
      </c>
      <c r="AE67" t="str">
        <f t="shared" si="29"/>
        <v/>
      </c>
      <c r="AF67" s="38">
        <f t="shared" si="3"/>
        <v>0</v>
      </c>
      <c r="AG67" t="str">
        <f t="shared" si="4"/>
        <v/>
      </c>
      <c r="BC67" s="38"/>
    </row>
    <row r="68" spans="1:55" x14ac:dyDescent="0.25">
      <c r="C68" t="str">
        <f t="shared" ref="C68:AE68" si="30">IF(C29="О",C$1,"")</f>
        <v/>
      </c>
      <c r="D68" t="str">
        <f t="shared" si="30"/>
        <v/>
      </c>
      <c r="E68" t="str">
        <f t="shared" si="30"/>
        <v/>
      </c>
      <c r="F68" t="str">
        <f t="shared" si="30"/>
        <v/>
      </c>
      <c r="G68" t="str">
        <f t="shared" si="30"/>
        <v/>
      </c>
      <c r="H68" t="str">
        <f t="shared" si="30"/>
        <v/>
      </c>
      <c r="I68" t="str">
        <f t="shared" si="30"/>
        <v/>
      </c>
      <c r="J68" t="str">
        <f t="shared" si="30"/>
        <v/>
      </c>
      <c r="K68" t="str">
        <f t="shared" si="30"/>
        <v/>
      </c>
      <c r="L68" t="str">
        <f t="shared" si="30"/>
        <v/>
      </c>
      <c r="M68" t="str">
        <f t="shared" si="30"/>
        <v/>
      </c>
      <c r="N68" t="str">
        <f t="shared" si="30"/>
        <v/>
      </c>
      <c r="O68" t="str">
        <f t="shared" si="30"/>
        <v/>
      </c>
      <c r="P68" t="str">
        <f t="shared" si="30"/>
        <v/>
      </c>
      <c r="Q68" t="str">
        <f t="shared" si="30"/>
        <v/>
      </c>
      <c r="R68" t="str">
        <f t="shared" si="30"/>
        <v/>
      </c>
      <c r="S68" t="str">
        <f t="shared" si="30"/>
        <v/>
      </c>
      <c r="T68" t="str">
        <f t="shared" si="30"/>
        <v/>
      </c>
      <c r="U68" t="str">
        <f t="shared" si="30"/>
        <v/>
      </c>
      <c r="V68" t="str">
        <f t="shared" si="30"/>
        <v/>
      </c>
      <c r="W68" t="str">
        <f t="shared" si="30"/>
        <v/>
      </c>
      <c r="X68" t="str">
        <f t="shared" si="30"/>
        <v/>
      </c>
      <c r="Y68" t="str">
        <f t="shared" si="30"/>
        <v/>
      </c>
      <c r="Z68" t="str">
        <f t="shared" si="30"/>
        <v/>
      </c>
      <c r="AA68" t="str">
        <f t="shared" si="30"/>
        <v/>
      </c>
      <c r="AB68" t="str">
        <f t="shared" si="30"/>
        <v/>
      </c>
      <c r="AC68" t="str">
        <f t="shared" si="30"/>
        <v/>
      </c>
      <c r="AD68" t="str">
        <f t="shared" si="30"/>
        <v/>
      </c>
      <c r="AE68" t="str">
        <f t="shared" si="30"/>
        <v/>
      </c>
      <c r="AF68" s="38">
        <f t="shared" si="3"/>
        <v>0</v>
      </c>
      <c r="AG68" t="str">
        <f t="shared" si="4"/>
        <v/>
      </c>
      <c r="BC68" s="38"/>
    </row>
    <row r="69" spans="1:55" x14ac:dyDescent="0.25">
      <c r="C69" t="str">
        <f t="shared" ref="C69:AE69" si="31">IF(C30="О",C$1,"")</f>
        <v/>
      </c>
      <c r="D69" t="str">
        <f t="shared" si="31"/>
        <v/>
      </c>
      <c r="E69" t="str">
        <f t="shared" si="31"/>
        <v/>
      </c>
      <c r="F69" t="str">
        <f t="shared" si="31"/>
        <v/>
      </c>
      <c r="G69" t="str">
        <f t="shared" si="31"/>
        <v/>
      </c>
      <c r="H69" t="str">
        <f t="shared" si="31"/>
        <v/>
      </c>
      <c r="I69" t="str">
        <f t="shared" si="31"/>
        <v/>
      </c>
      <c r="J69" t="str">
        <f t="shared" si="31"/>
        <v/>
      </c>
      <c r="K69" t="str">
        <f t="shared" si="31"/>
        <v/>
      </c>
      <c r="L69" t="str">
        <f t="shared" si="31"/>
        <v/>
      </c>
      <c r="M69" t="str">
        <f t="shared" si="31"/>
        <v/>
      </c>
      <c r="N69" t="str">
        <f t="shared" si="31"/>
        <v/>
      </c>
      <c r="O69" t="str">
        <f t="shared" si="31"/>
        <v/>
      </c>
      <c r="P69" t="str">
        <f t="shared" si="31"/>
        <v/>
      </c>
      <c r="Q69" t="str">
        <f t="shared" si="31"/>
        <v/>
      </c>
      <c r="R69" t="str">
        <f t="shared" si="31"/>
        <v/>
      </c>
      <c r="S69" t="str">
        <f t="shared" si="31"/>
        <v/>
      </c>
      <c r="T69" t="str">
        <f t="shared" si="31"/>
        <v/>
      </c>
      <c r="U69" t="str">
        <f t="shared" si="31"/>
        <v/>
      </c>
      <c r="V69" t="str">
        <f t="shared" si="31"/>
        <v/>
      </c>
      <c r="W69" t="str">
        <f t="shared" si="31"/>
        <v/>
      </c>
      <c r="X69" t="str">
        <f t="shared" si="31"/>
        <v/>
      </c>
      <c r="Y69" t="str">
        <f t="shared" si="31"/>
        <v/>
      </c>
      <c r="Z69" t="str">
        <f t="shared" si="31"/>
        <v/>
      </c>
      <c r="AA69" t="str">
        <f t="shared" si="31"/>
        <v/>
      </c>
      <c r="AB69" t="str">
        <f t="shared" si="31"/>
        <v/>
      </c>
      <c r="AC69" t="str">
        <f t="shared" si="31"/>
        <v/>
      </c>
      <c r="AD69" t="str">
        <f t="shared" si="31"/>
        <v/>
      </c>
      <c r="AE69" t="str">
        <f t="shared" si="31"/>
        <v/>
      </c>
      <c r="AF69" s="38">
        <f t="shared" si="3"/>
        <v>0</v>
      </c>
      <c r="AG69" t="str">
        <f t="shared" si="4"/>
        <v/>
      </c>
      <c r="BC69" s="38"/>
    </row>
    <row r="70" spans="1:55" x14ac:dyDescent="0.25">
      <c r="C70" t="str">
        <f t="shared" ref="C70:AE70" si="32">IF(C31="О",C$1,"")</f>
        <v/>
      </c>
      <c r="D70" t="str">
        <f t="shared" si="32"/>
        <v/>
      </c>
      <c r="E70" t="str">
        <f t="shared" si="32"/>
        <v/>
      </c>
      <c r="F70" t="str">
        <f t="shared" si="32"/>
        <v/>
      </c>
      <c r="G70" t="str">
        <f t="shared" si="32"/>
        <v/>
      </c>
      <c r="H70" t="str">
        <f t="shared" si="32"/>
        <v/>
      </c>
      <c r="I70" t="str">
        <f t="shared" si="32"/>
        <v/>
      </c>
      <c r="J70" t="str">
        <f t="shared" si="32"/>
        <v/>
      </c>
      <c r="K70" t="str">
        <f t="shared" si="32"/>
        <v/>
      </c>
      <c r="L70" t="str">
        <f t="shared" si="32"/>
        <v/>
      </c>
      <c r="M70" t="str">
        <f t="shared" si="32"/>
        <v/>
      </c>
      <c r="N70" t="str">
        <f t="shared" si="32"/>
        <v/>
      </c>
      <c r="O70" t="str">
        <f t="shared" si="32"/>
        <v/>
      </c>
      <c r="P70" t="str">
        <f t="shared" si="32"/>
        <v/>
      </c>
      <c r="Q70" t="str">
        <f t="shared" si="32"/>
        <v/>
      </c>
      <c r="R70" t="str">
        <f t="shared" si="32"/>
        <v/>
      </c>
      <c r="S70" t="str">
        <f t="shared" si="32"/>
        <v/>
      </c>
      <c r="T70" t="str">
        <f t="shared" si="32"/>
        <v/>
      </c>
      <c r="U70" t="str">
        <f t="shared" si="32"/>
        <v/>
      </c>
      <c r="V70" t="str">
        <f t="shared" si="32"/>
        <v/>
      </c>
      <c r="W70" t="str">
        <f t="shared" si="32"/>
        <v/>
      </c>
      <c r="X70" t="str">
        <f t="shared" si="32"/>
        <v/>
      </c>
      <c r="Y70" t="str">
        <f t="shared" si="32"/>
        <v/>
      </c>
      <c r="Z70" t="str">
        <f t="shared" si="32"/>
        <v/>
      </c>
      <c r="AA70" t="str">
        <f t="shared" si="32"/>
        <v/>
      </c>
      <c r="AB70" t="str">
        <f t="shared" si="32"/>
        <v/>
      </c>
      <c r="AC70" t="str">
        <f t="shared" si="32"/>
        <v/>
      </c>
      <c r="AD70" t="str">
        <f t="shared" si="32"/>
        <v/>
      </c>
      <c r="AE70" t="str">
        <f t="shared" si="32"/>
        <v/>
      </c>
      <c r="AF70" s="38">
        <f t="shared" si="3"/>
        <v>0</v>
      </c>
      <c r="AG70" t="str">
        <f t="shared" si="4"/>
        <v/>
      </c>
      <c r="BC70" s="38"/>
    </row>
    <row r="71" spans="1:55" x14ac:dyDescent="0.25">
      <c r="C71" t="str">
        <f t="shared" ref="C71:AE71" si="33">IF(C32="О",C$1,"")</f>
        <v/>
      </c>
      <c r="D71" t="str">
        <f t="shared" si="33"/>
        <v/>
      </c>
      <c r="E71" t="str">
        <f t="shared" si="33"/>
        <v/>
      </c>
      <c r="F71" t="str">
        <f t="shared" si="33"/>
        <v/>
      </c>
      <c r="G71" t="str">
        <f t="shared" si="33"/>
        <v/>
      </c>
      <c r="H71" t="str">
        <f t="shared" si="33"/>
        <v/>
      </c>
      <c r="I71" t="str">
        <f t="shared" si="33"/>
        <v/>
      </c>
      <c r="J71" t="str">
        <f t="shared" si="33"/>
        <v/>
      </c>
      <c r="K71" t="str">
        <f t="shared" si="33"/>
        <v/>
      </c>
      <c r="L71" t="str">
        <f t="shared" si="33"/>
        <v/>
      </c>
      <c r="M71" t="str">
        <f t="shared" si="33"/>
        <v/>
      </c>
      <c r="N71" t="str">
        <f t="shared" si="33"/>
        <v/>
      </c>
      <c r="O71" t="str">
        <f t="shared" si="33"/>
        <v/>
      </c>
      <c r="P71" t="str">
        <f t="shared" si="33"/>
        <v/>
      </c>
      <c r="Q71" t="str">
        <f t="shared" si="33"/>
        <v/>
      </c>
      <c r="R71" t="str">
        <f t="shared" si="33"/>
        <v/>
      </c>
      <c r="S71" t="str">
        <f t="shared" si="33"/>
        <v/>
      </c>
      <c r="T71" t="str">
        <f t="shared" si="33"/>
        <v/>
      </c>
      <c r="U71" t="str">
        <f t="shared" si="33"/>
        <v/>
      </c>
      <c r="V71" t="str">
        <f t="shared" si="33"/>
        <v/>
      </c>
      <c r="W71" t="str">
        <f t="shared" si="33"/>
        <v/>
      </c>
      <c r="X71" t="str">
        <f t="shared" si="33"/>
        <v/>
      </c>
      <c r="Y71" t="str">
        <f t="shared" si="33"/>
        <v/>
      </c>
      <c r="Z71" t="str">
        <f t="shared" si="33"/>
        <v/>
      </c>
      <c r="AA71" t="str">
        <f t="shared" si="33"/>
        <v/>
      </c>
      <c r="AB71" t="str">
        <f t="shared" si="33"/>
        <v/>
      </c>
      <c r="AC71" t="str">
        <f t="shared" si="33"/>
        <v/>
      </c>
      <c r="AD71" t="str">
        <f t="shared" si="33"/>
        <v/>
      </c>
      <c r="AE71" t="str">
        <f t="shared" si="33"/>
        <v/>
      </c>
      <c r="AF71" s="38">
        <f t="shared" si="3"/>
        <v>0</v>
      </c>
      <c r="AG71" t="str">
        <f t="shared" si="4"/>
        <v/>
      </c>
      <c r="BC71" s="38"/>
    </row>
    <row r="72" spans="1:55" x14ac:dyDescent="0.25">
      <c r="C72" t="str">
        <f t="shared" ref="C72:AE72" si="34">IF(C33="О",C$1,"")</f>
        <v/>
      </c>
      <c r="D72" t="str">
        <f t="shared" si="34"/>
        <v/>
      </c>
      <c r="E72" t="str">
        <f t="shared" si="34"/>
        <v/>
      </c>
      <c r="F72" t="str">
        <f t="shared" si="34"/>
        <v/>
      </c>
      <c r="G72" t="str">
        <f t="shared" si="34"/>
        <v/>
      </c>
      <c r="H72" t="str">
        <f t="shared" si="34"/>
        <v/>
      </c>
      <c r="I72" t="str">
        <f t="shared" si="34"/>
        <v/>
      </c>
      <c r="J72" t="str">
        <f t="shared" si="34"/>
        <v/>
      </c>
      <c r="K72" t="str">
        <f t="shared" si="34"/>
        <v/>
      </c>
      <c r="L72" t="str">
        <f t="shared" si="34"/>
        <v/>
      </c>
      <c r="M72" t="str">
        <f t="shared" si="34"/>
        <v/>
      </c>
      <c r="N72" t="str">
        <f t="shared" si="34"/>
        <v/>
      </c>
      <c r="O72" t="str">
        <f t="shared" si="34"/>
        <v/>
      </c>
      <c r="P72" t="str">
        <f t="shared" si="34"/>
        <v/>
      </c>
      <c r="Q72" t="str">
        <f t="shared" si="34"/>
        <v/>
      </c>
      <c r="R72" t="str">
        <f t="shared" si="34"/>
        <v/>
      </c>
      <c r="S72" t="str">
        <f t="shared" si="34"/>
        <v/>
      </c>
      <c r="T72" t="str">
        <f t="shared" si="34"/>
        <v/>
      </c>
      <c r="U72" t="str">
        <f t="shared" si="34"/>
        <v/>
      </c>
      <c r="V72" t="str">
        <f t="shared" si="34"/>
        <v/>
      </c>
      <c r="W72" t="str">
        <f t="shared" si="34"/>
        <v/>
      </c>
      <c r="X72" t="str">
        <f t="shared" si="34"/>
        <v/>
      </c>
      <c r="Y72" t="str">
        <f t="shared" si="34"/>
        <v/>
      </c>
      <c r="Z72" t="str">
        <f t="shared" si="34"/>
        <v/>
      </c>
      <c r="AA72" t="str">
        <f t="shared" si="34"/>
        <v/>
      </c>
      <c r="AB72" t="str">
        <f t="shared" si="34"/>
        <v/>
      </c>
      <c r="AC72" t="str">
        <f t="shared" si="34"/>
        <v/>
      </c>
      <c r="AD72" t="str">
        <f t="shared" si="34"/>
        <v/>
      </c>
      <c r="AE72" t="str">
        <f t="shared" si="34"/>
        <v/>
      </c>
      <c r="AF72" s="38">
        <f t="shared" si="3"/>
        <v>0</v>
      </c>
      <c r="AG72" t="str">
        <f t="shared" si="4"/>
        <v/>
      </c>
      <c r="BC72" s="38"/>
    </row>
    <row r="73" spans="1:55" x14ac:dyDescent="0.25">
      <c r="C73" t="str">
        <f t="shared" ref="C73:AE73" si="35">IF(C34="О",C$1,"")</f>
        <v/>
      </c>
      <c r="D73" t="str">
        <f t="shared" si="35"/>
        <v/>
      </c>
      <c r="E73" t="str">
        <f t="shared" si="35"/>
        <v/>
      </c>
      <c r="F73" t="str">
        <f t="shared" si="35"/>
        <v/>
      </c>
      <c r="G73" t="str">
        <f t="shared" si="35"/>
        <v/>
      </c>
      <c r="H73" t="str">
        <f t="shared" si="35"/>
        <v/>
      </c>
      <c r="I73" t="str">
        <f t="shared" si="35"/>
        <v/>
      </c>
      <c r="J73" t="str">
        <f t="shared" si="35"/>
        <v/>
      </c>
      <c r="K73" t="str">
        <f t="shared" si="35"/>
        <v/>
      </c>
      <c r="L73" t="str">
        <f t="shared" si="35"/>
        <v/>
      </c>
      <c r="M73" t="str">
        <f t="shared" si="35"/>
        <v/>
      </c>
      <c r="N73" t="str">
        <f t="shared" si="35"/>
        <v/>
      </c>
      <c r="O73" t="str">
        <f t="shared" si="35"/>
        <v/>
      </c>
      <c r="P73" t="str">
        <f t="shared" si="35"/>
        <v/>
      </c>
      <c r="Q73" t="str">
        <f t="shared" si="35"/>
        <v/>
      </c>
      <c r="R73" t="str">
        <f t="shared" si="35"/>
        <v/>
      </c>
      <c r="S73" t="str">
        <f t="shared" si="35"/>
        <v/>
      </c>
      <c r="T73" t="str">
        <f t="shared" si="35"/>
        <v/>
      </c>
      <c r="U73" t="str">
        <f t="shared" si="35"/>
        <v/>
      </c>
      <c r="V73" t="str">
        <f t="shared" si="35"/>
        <v/>
      </c>
      <c r="W73" t="str">
        <f t="shared" si="35"/>
        <v/>
      </c>
      <c r="X73" t="str">
        <f t="shared" si="35"/>
        <v/>
      </c>
      <c r="Y73" t="str">
        <f t="shared" si="35"/>
        <v/>
      </c>
      <c r="Z73" t="str">
        <f t="shared" si="35"/>
        <v/>
      </c>
      <c r="AA73" t="str">
        <f t="shared" si="35"/>
        <v/>
      </c>
      <c r="AB73" t="str">
        <f t="shared" si="35"/>
        <v/>
      </c>
      <c r="AC73" t="str">
        <f t="shared" si="35"/>
        <v/>
      </c>
      <c r="AD73" t="str">
        <f t="shared" si="35"/>
        <v/>
      </c>
      <c r="AE73" t="str">
        <f t="shared" si="35"/>
        <v/>
      </c>
      <c r="AF73" s="38">
        <f t="shared" si="3"/>
        <v>0</v>
      </c>
      <c r="AG73" t="str">
        <f t="shared" si="4"/>
        <v/>
      </c>
      <c r="BC73" s="38"/>
    </row>
    <row r="74" spans="1:55" x14ac:dyDescent="0.25">
      <c r="C74" t="str">
        <f t="shared" ref="C74:AE74" si="36">IF(C35="О",C$1,"")</f>
        <v/>
      </c>
      <c r="D74" t="str">
        <f t="shared" si="36"/>
        <v/>
      </c>
      <c r="E74" t="str">
        <f t="shared" si="36"/>
        <v/>
      </c>
      <c r="F74" t="str">
        <f t="shared" si="36"/>
        <v/>
      </c>
      <c r="G74" t="str">
        <f t="shared" si="36"/>
        <v/>
      </c>
      <c r="H74" t="str">
        <f t="shared" si="36"/>
        <v/>
      </c>
      <c r="I74" t="str">
        <f t="shared" si="36"/>
        <v/>
      </c>
      <c r="J74" t="str">
        <f t="shared" si="36"/>
        <v/>
      </c>
      <c r="K74" t="str">
        <f t="shared" si="36"/>
        <v/>
      </c>
      <c r="L74" t="str">
        <f t="shared" si="36"/>
        <v/>
      </c>
      <c r="M74" t="str">
        <f t="shared" si="36"/>
        <v/>
      </c>
      <c r="N74" t="str">
        <f t="shared" si="36"/>
        <v/>
      </c>
      <c r="O74" t="str">
        <f t="shared" si="36"/>
        <v/>
      </c>
      <c r="P74" t="str">
        <f t="shared" si="36"/>
        <v/>
      </c>
      <c r="Q74" t="str">
        <f t="shared" si="36"/>
        <v/>
      </c>
      <c r="R74" t="str">
        <f t="shared" si="36"/>
        <v/>
      </c>
      <c r="S74" t="str">
        <f t="shared" si="36"/>
        <v/>
      </c>
      <c r="T74" t="str">
        <f t="shared" si="36"/>
        <v/>
      </c>
      <c r="U74" t="str">
        <f t="shared" si="36"/>
        <v/>
      </c>
      <c r="V74" t="str">
        <f t="shared" si="36"/>
        <v/>
      </c>
      <c r="W74" t="str">
        <f t="shared" si="36"/>
        <v/>
      </c>
      <c r="X74" t="str">
        <f t="shared" si="36"/>
        <v/>
      </c>
      <c r="Y74" t="str">
        <f t="shared" si="36"/>
        <v/>
      </c>
      <c r="Z74" t="str">
        <f t="shared" si="36"/>
        <v/>
      </c>
      <c r="AA74" t="str">
        <f t="shared" si="36"/>
        <v/>
      </c>
      <c r="AB74" t="str">
        <f t="shared" si="36"/>
        <v/>
      </c>
      <c r="AC74" t="str">
        <f t="shared" si="36"/>
        <v/>
      </c>
      <c r="AD74" t="str">
        <f t="shared" si="36"/>
        <v/>
      </c>
      <c r="AE74" t="str">
        <f t="shared" si="36"/>
        <v/>
      </c>
      <c r="AF74" s="38">
        <f t="shared" si="3"/>
        <v>0</v>
      </c>
      <c r="AG74" t="str">
        <f t="shared" si="4"/>
        <v/>
      </c>
      <c r="BC74" s="38"/>
    </row>
    <row r="75" spans="1:55" x14ac:dyDescent="0.25">
      <c r="C75" t="str">
        <f t="shared" ref="C75:AE75" si="37">IF(C36="О",C$1,"")</f>
        <v/>
      </c>
      <c r="D75" t="str">
        <f t="shared" si="37"/>
        <v/>
      </c>
      <c r="E75" t="str">
        <f t="shared" si="37"/>
        <v/>
      </c>
      <c r="F75" t="str">
        <f t="shared" si="37"/>
        <v/>
      </c>
      <c r="G75" t="str">
        <f t="shared" si="37"/>
        <v/>
      </c>
      <c r="H75" t="str">
        <f t="shared" si="37"/>
        <v/>
      </c>
      <c r="I75" t="str">
        <f t="shared" si="37"/>
        <v/>
      </c>
      <c r="J75" t="str">
        <f t="shared" si="37"/>
        <v/>
      </c>
      <c r="K75" t="str">
        <f t="shared" si="37"/>
        <v/>
      </c>
      <c r="L75" t="str">
        <f t="shared" si="37"/>
        <v/>
      </c>
      <c r="M75" t="str">
        <f t="shared" si="37"/>
        <v/>
      </c>
      <c r="N75" t="str">
        <f t="shared" si="37"/>
        <v/>
      </c>
      <c r="O75" t="str">
        <f t="shared" si="37"/>
        <v/>
      </c>
      <c r="P75" t="str">
        <f t="shared" si="37"/>
        <v/>
      </c>
      <c r="Q75" t="str">
        <f t="shared" si="37"/>
        <v/>
      </c>
      <c r="R75" t="str">
        <f t="shared" si="37"/>
        <v/>
      </c>
      <c r="S75" t="str">
        <f t="shared" si="37"/>
        <v/>
      </c>
      <c r="T75" t="str">
        <f t="shared" si="37"/>
        <v/>
      </c>
      <c r="U75" t="str">
        <f t="shared" si="37"/>
        <v/>
      </c>
      <c r="V75" t="str">
        <f t="shared" si="37"/>
        <v/>
      </c>
      <c r="W75" t="str">
        <f t="shared" si="37"/>
        <v/>
      </c>
      <c r="X75" t="str">
        <f t="shared" si="37"/>
        <v/>
      </c>
      <c r="Y75" t="str">
        <f t="shared" si="37"/>
        <v/>
      </c>
      <c r="Z75" t="str">
        <f t="shared" si="37"/>
        <v/>
      </c>
      <c r="AA75" t="str">
        <f t="shared" si="37"/>
        <v/>
      </c>
      <c r="AB75" t="str">
        <f t="shared" si="37"/>
        <v/>
      </c>
      <c r="AC75" t="str">
        <f t="shared" si="37"/>
        <v/>
      </c>
      <c r="AD75" t="str">
        <f t="shared" si="37"/>
        <v/>
      </c>
      <c r="AE75" t="str">
        <f t="shared" si="37"/>
        <v/>
      </c>
      <c r="AF75" s="38">
        <f t="shared" si="3"/>
        <v>0</v>
      </c>
      <c r="AG75" t="str">
        <f t="shared" si="4"/>
        <v/>
      </c>
      <c r="BC75" s="38"/>
    </row>
    <row r="76" spans="1:55" x14ac:dyDescent="0.25">
      <c r="C76" t="str">
        <f t="shared" ref="C76:AE76" si="38">IF(C37="О",C$1,"")</f>
        <v/>
      </c>
      <c r="D76" t="str">
        <f t="shared" si="38"/>
        <v/>
      </c>
      <c r="E76" t="str">
        <f t="shared" si="38"/>
        <v/>
      </c>
      <c r="F76" t="str">
        <f t="shared" si="38"/>
        <v/>
      </c>
      <c r="G76" t="str">
        <f t="shared" si="38"/>
        <v/>
      </c>
      <c r="H76" t="str">
        <f t="shared" si="38"/>
        <v/>
      </c>
      <c r="I76" t="str">
        <f t="shared" si="38"/>
        <v/>
      </c>
      <c r="J76" t="str">
        <f t="shared" si="38"/>
        <v/>
      </c>
      <c r="K76" t="str">
        <f t="shared" si="38"/>
        <v/>
      </c>
      <c r="L76" t="str">
        <f t="shared" si="38"/>
        <v/>
      </c>
      <c r="M76" t="str">
        <f t="shared" si="38"/>
        <v/>
      </c>
      <c r="N76" t="str">
        <f t="shared" si="38"/>
        <v/>
      </c>
      <c r="O76" t="str">
        <f t="shared" si="38"/>
        <v/>
      </c>
      <c r="P76" t="str">
        <f t="shared" si="38"/>
        <v/>
      </c>
      <c r="Q76" t="str">
        <f t="shared" si="38"/>
        <v/>
      </c>
      <c r="R76" t="str">
        <f t="shared" si="38"/>
        <v/>
      </c>
      <c r="S76" t="str">
        <f t="shared" si="38"/>
        <v/>
      </c>
      <c r="T76" t="str">
        <f t="shared" si="38"/>
        <v/>
      </c>
      <c r="U76" t="str">
        <f t="shared" si="38"/>
        <v/>
      </c>
      <c r="V76" t="str">
        <f t="shared" si="38"/>
        <v/>
      </c>
      <c r="W76" t="str">
        <f t="shared" si="38"/>
        <v/>
      </c>
      <c r="X76" t="str">
        <f t="shared" si="38"/>
        <v/>
      </c>
      <c r="Y76" t="str">
        <f t="shared" si="38"/>
        <v/>
      </c>
      <c r="Z76" t="str">
        <f t="shared" si="38"/>
        <v/>
      </c>
      <c r="AA76" t="str">
        <f t="shared" si="38"/>
        <v/>
      </c>
      <c r="AB76" t="str">
        <f t="shared" si="38"/>
        <v/>
      </c>
      <c r="AC76" t="str">
        <f t="shared" si="38"/>
        <v/>
      </c>
      <c r="AD76" t="str">
        <f t="shared" si="38"/>
        <v/>
      </c>
      <c r="AE76" t="str">
        <f t="shared" si="38"/>
        <v/>
      </c>
      <c r="AF76" s="38">
        <f t="shared" si="3"/>
        <v>0</v>
      </c>
      <c r="AG76" t="str">
        <f t="shared" si="4"/>
        <v/>
      </c>
      <c r="BC76" s="38"/>
    </row>
    <row r="77" spans="1:55" x14ac:dyDescent="0.25">
      <c r="BC77" s="38"/>
    </row>
    <row r="78" spans="1:55" x14ac:dyDescent="0.25">
      <c r="A78" t="s">
        <v>189</v>
      </c>
    </row>
    <row r="79" spans="1:55" x14ac:dyDescent="0.25">
      <c r="A79">
        <f>COUNTIF(AF41:AF76,"&gt;0")</f>
        <v>0</v>
      </c>
    </row>
    <row r="80" spans="1:55" x14ac:dyDescent="0.25">
      <c r="A80" t="str">
        <f>TRIM(CONCATENATE(IF(AF41&gt;0,AG41&amp;", "," "),IF(AF42&gt;0,AG42," "),IF(AF43&gt;0,AG43," "),IF(AF44&gt;0,AG44," "),IF(AF45&gt;0,AG45," "),IF(AF46&gt;0,AG46," "),IF(AF47&gt;0,AG47," "),IF(AF48&gt;0,AG48," "),IF(AF49&gt;0,AG49," "),IF(AF50&gt;0,AG50," "),IF(AF51&gt;0,AG51," "),IF(AF52&gt;0,AG52," "),IF(AF53&gt;0,AG53," "),IF(AF54&gt;0,AG54," "),IF(AF55&gt;0,AG55," "),IF(AF56&gt;0,AG56," "),IF(AF57&gt;0,AG57," "),IF(AF58&gt;0,AG58," "),IF(AF59&gt;0,AG59," "),IF(AF60&gt;0,AG60," "),IF(AF61&gt;0,AG61," "),IF(AF62&gt;0,AG62," "),IF(AF63&gt;0,AG63," "),IF(AF64&gt;0,AG64," "),IF(AF65&gt;0,AG65," "),IF(AF66&gt;0,AG66," "),IF(AF67&gt;0,AG67," "),IF(AF68&gt;0,AG68," "),IF(AF69&gt;0,AG69," "),IF(AF70&gt;0,AG70," "),IF(AF71&gt;0,AG71," "),IF(AF72&gt;0,AG72," "),IF(AF73&gt;0,AG73," "),IF(AF74&gt;0,AG74," "),IF(AF75&gt;0,AG75," "),IF(AF76&gt;0,AG76," ")))</f>
        <v/>
      </c>
    </row>
    <row r="81" spans="1:4" x14ac:dyDescent="0.25">
      <c r="A81" t="s">
        <v>102</v>
      </c>
      <c r="D81">
        <f>COUNTIF(AF41:AF76,1)</f>
        <v>0</v>
      </c>
    </row>
    <row r="82" spans="1:4" x14ac:dyDescent="0.25">
      <c r="A82" t="str">
        <f>TRIM(CONCATENATE(IF(AF41=1,AG41&amp;", "," "),IF(AF42=1,AG42," "),IF(AF43=1,AG43," "),IF(AF44=1,AG44," "),IF(AF45=1,AG45," "),IF(AF46=1,AG46," "),IF(AF47=1,AG47," "),IF(AF48=1,AG48," "),IF(AF49=1,AG49," "),IF(AF50=1,AG50," "),IF(AF51=1,AG51," "),IF(AF52=1,AG52," "),IF(AF53=1,AG53," "),IF(AF54=1,AG54," "),IF(AF55=1,AG55," "),IF(AF56=1,AG56," "),IF(AF57=1,AG57," "),IF(AF58=1,AG58," "),IF(AF59=1,AG59," "),IF(AF60=1,AG60," "),IF(AF61=1,AG61," "),IF(AF62=1,AG62," "),IF(AF63=1,AG63," "),IF(AF64=1,AG64," "),IF(AF65=1,AG65," "),IF(AF66=1,AG66," "),IF(AF67=1,AG67," "),IF(AF68=1,AG68," "),IF(AF69=1,AG69," "),IF(AF70=1,AG70," "),IF(AF71=1,AG71," "),IF(AF72=1,AG72," "),IF(AF73=1,AG73," "),IF(AF74=1,AG74," "),IF(AF75=1,AG75," "),IF(AF76=1,AG76," ")))</f>
        <v/>
      </c>
    </row>
    <row r="84" spans="1:4" x14ac:dyDescent="0.25">
      <c r="A84" t="s">
        <v>103</v>
      </c>
      <c r="D84">
        <f>COUNTIF(AF41:AF76,2)</f>
        <v>0</v>
      </c>
    </row>
    <row r="85" spans="1:4" x14ac:dyDescent="0.25">
      <c r="A85" t="str">
        <f>TRIM(CONCATENATE(IF(AF41=2,AG41&amp;", "," "),IF(AF42=2,AG42," "),IF(AF43=2,AG43," "),IF(AF44=2,AG44," "),IF(AF45=2,AG45," "),IF(AF46=2,AG46," "),IF(AF47=2,AG47," "),IF(AF48=2,AG48," "),IF(AF49=2,AG49," "),IF(AF50=2,AG50," "),IF(AF51=2,AG51," "),IF(AF52=2,AG52," "),IF(AF53=2,AG53," "),IF(AF54=2,AG54," "),IF(AF55=2,AG55," "),IF(AF56=2,AG56," "),IF(AF57=2,AG57," "),IF(AF58=2,AG58," "),IF(AF59=2,AG59," "),IF(AF60=2,AG60," "),IF(AF61=2,AG61," "),IF(AF62=2,AG62," "),IF(AF63=2,AG63," "),IF(AF64=2,AG64," "),IF(AF65=2,AG65," "),IF(AF66=2,AG66," "),IF(AF67=2,AG67," "),IF(AF68=2,AG68," "),IF(AF69=2,AG69," "),IF(AF70=2,AG70," "),IF(AF71=2,AG71," "),IF(AF72=2,AG72," "),IF(AF73=2,AG73," "),IF(AF74=2,AG74," "),IF(AF75=2,AG75," "),IF(AF76=2,AG76," ")))</f>
        <v/>
      </c>
    </row>
    <row r="87" spans="1:4" x14ac:dyDescent="0.25">
      <c r="A87" t="s">
        <v>104</v>
      </c>
      <c r="D87">
        <f>COUNTIF(AF41:AF76,3)</f>
        <v>0</v>
      </c>
    </row>
    <row r="88" spans="1:4" x14ac:dyDescent="0.25">
      <c r="A88" t="str">
        <f>TRIM(CONCATENATE(IF(AF41=3,AG41&amp;", "," "),IF(AF42=3,AG42," "),IF(AF43=3,AG43," "),IF(AF44=3,AG44," "),IF(AF45=3,AG45," "),IF(AF46=3,AG46," "),IF(AF47=3,AG47," "),IF(AF48=3,AG48," "),IF(AF49=3,AG49," "),IF(AF50=3,AG50," "),IF(AF51=3,AG51," "),IF(AF52=3,AG52," "),IF(AF53=3,AG53," "),IF(AF54=3,AG54," "),IF(AF55=3,AG55," "),IF(AF56=3,AG56," "),IF(AF57=3,AG57," "),IF(AF58=3,AG58," "),IF(AF59=3,AG59," "),IF(AF60=3,AG60," "),IF(AF61=3,AG61," "),IF(AF62=3,AG62," "),IF(AF63=3,AG63," "),IF(AF64=3,AG64," "),IF(AF65=3,AG65," "),IF(AF66=3,AG66," "),IF(AF67=3,AG67," "),IF(AF68=3,AG68," "),IF(AF69=3,AG69," "),IF(AF70=3,AG70," "),IF(AF71=3,AG71," "),IF(AF72=3,AG72," "),IF(AF73=3,AG73," "),IF(AF74=3,AG74," "),IF(AF75=3,AG75," "),IF(AF76=3,AG76," ")))</f>
        <v/>
      </c>
    </row>
    <row r="90" spans="1:4" x14ac:dyDescent="0.25">
      <c r="A90" t="s">
        <v>105</v>
      </c>
      <c r="D90">
        <f>COUNTIF(AF41:AF76,4)</f>
        <v>0</v>
      </c>
    </row>
    <row r="91" spans="1:4" x14ac:dyDescent="0.25">
      <c r="A91" t="str">
        <f>TRIM(CONCATENATE(IF(AF41=4,AG41&amp;", "," "),IF(AF42=4,AG42," "),IF(AF43=4,AG43," "),IF(AF44=4,AG44," "),IF(AF45=4,AG45," "),IF(AF46=4,AG46," "),IF(AF47=4,AG47," "),IF(AF48=4,AG48," "),IF(AF49=4,AG49," "),IF(AF50=4,AG50," "),IF(AF51=4,AG51," "),IF(AF52=4,AG52," "),IF(AF53=4,AG53," "),IF(AF54=4,AG54," "),IF(AF55=4,AG55," "),IF(AF56=4,AG56," "),IF(AF57=4,AG57," "),IF(AF58=4,AG58," "),IF(AF59=4,AG59," "),IF(AF60=4,AG60," "),IF(AF61=4,AG61," "),IF(AF62=4,AG62," "),IF(AF63=4,AG63," "),IF(AF64=4,AG64," "),IF(AF65=4,AG65," "),IF(AF66=4,AG66," "),IF(AF67=4,AG67," "),IF(AF68=4,AG68," "),IF(AF69=4,AG69," "),IF(AF70=4,AG70," "),IF(AF71=4,AG71," "),IF(AF72=4,AG72," "),IF(AF73=4,AG73," "),IF(AF74=4,AG74," "),IF(AF75=4,AG75," "),IF(AF76=4,AG76," ")))</f>
        <v/>
      </c>
    </row>
    <row r="93" spans="1:4" x14ac:dyDescent="0.25">
      <c r="A93" t="s">
        <v>106</v>
      </c>
      <c r="D93">
        <f>COUNTIF(AF41:AF76,"&gt;4")</f>
        <v>0</v>
      </c>
    </row>
    <row r="94" spans="1:4" x14ac:dyDescent="0.25">
      <c r="A94" t="str">
        <f>TRIM(CONCATENATE(IF(AF41&gt;4,AG41&amp;", "," "),IF(AF42&gt;4,AG42," "),IF(AF43&gt;4,AG43," "),IF(AF44&gt;4,AG44," "),IF(AF45&gt;4,AG45," "),IF(AF46&gt;4,AG46," "),IF(AF47&gt;4,AG47," "),IF(AF48&gt;4,AG48," "),IF(AF49&gt;4,AG49," "),IF(AF50&gt;4,AG50," "),IF(AF51&gt;4,AG51," "),IF(AF52&gt;4,AG52," "),IF(AF53&gt;4,AG53," "),IF(AF54&gt;4,AG54," "),IF(AF55&gt;4,AG55," "),IF(AF56&gt;4,AG56," "),IF(AF57&gt;4,AG57," "),IF(AF58&gt;4,AG58," "),IF(AF59&gt;4,AG59," "),IF(AF60&gt;4,AG60," "),IF(AF61&gt;4,AG61," "),IF(AF62&gt;4,AG62," "),IF(AF63&gt;4,AG63," "),IF(AF64&gt;4,AG64," "),IF(AF65&gt;4,AG65," "),IF(AF66&gt;4,AG66," "),IF(AF67&gt;4,AG67," "),IF(AF68&gt;4,AG68," "),IF(AF69&gt;4,AG69," "),IF(AF70&gt;4,AG70," "),IF(AF71&gt;4,AG71," "),IF(AF72&gt;4,AG72," "),IF(AF73&gt;4,AG73," "),IF(AF74&gt;4,AG74," "),IF(AF75&gt;4,AG75," "),IF(AF76&gt;4,AG76," ")))</f>
        <v/>
      </c>
    </row>
  </sheetData>
  <mergeCells count="1">
    <mergeCell ref="C40:AE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8"/>
  <sheetViews>
    <sheetView workbookViewId="0">
      <selection activeCell="C57" sqref="C57"/>
    </sheetView>
  </sheetViews>
  <sheetFormatPr defaultRowHeight="15.75" x14ac:dyDescent="0.25"/>
  <cols>
    <col min="1" max="1" width="17.875" customWidth="1"/>
    <col min="2" max="2" width="4" customWidth="1"/>
    <col min="3" max="3" width="23.375" customWidth="1"/>
    <col min="4" max="7" width="20" customWidth="1"/>
  </cols>
  <sheetData>
    <row r="1" spans="1:7" x14ac:dyDescent="0.25">
      <c r="C1" t="s">
        <v>118</v>
      </c>
      <c r="D1" t="s">
        <v>119</v>
      </c>
      <c r="E1" t="s">
        <v>120</v>
      </c>
      <c r="F1" t="s">
        <v>121</v>
      </c>
      <c r="G1" t="s">
        <v>122</v>
      </c>
    </row>
    <row r="2" spans="1:7" x14ac:dyDescent="0.25">
      <c r="A2">
        <f>Ocene!B6</f>
        <v>0</v>
      </c>
      <c r="B2">
        <f>Ocene!AH6</f>
        <v>0</v>
      </c>
      <c r="C2" t="str">
        <f>IF(B2=5," "&amp;A2&amp;" ("&amp;B2&amp;") ","")</f>
        <v/>
      </c>
      <c r="D2" t="str">
        <f>IF(B2=4," "&amp;A2&amp;" ("&amp;B2&amp;") ","")</f>
        <v/>
      </c>
      <c r="E2" t="str">
        <f>IF(B2=3," "&amp;A2&amp;" ("&amp;B2&amp;")","")</f>
        <v/>
      </c>
      <c r="F2" t="str">
        <f>IF(B2=2," "&amp;A2&amp;" ("&amp;B2&amp;")","")</f>
        <v/>
      </c>
      <c r="G2" t="str">
        <f>IF(B2=1," "&amp;A2&amp;" ("&amp;B2&amp;")","")</f>
        <v/>
      </c>
    </row>
    <row r="3" spans="1:7" x14ac:dyDescent="0.25">
      <c r="A3">
        <f>Ocene!B7</f>
        <v>0</v>
      </c>
      <c r="B3">
        <f>Ocene!AH7</f>
        <v>0</v>
      </c>
      <c r="C3" t="str">
        <f t="shared" ref="C3:C37" si="0">IF(B3=5," "&amp;A3&amp;" ("&amp;B3&amp;") ","")</f>
        <v/>
      </c>
      <c r="D3" t="str">
        <f t="shared" ref="D3:D37" si="1">IF(B3=4," "&amp;A3&amp;" ("&amp;B3&amp;") ","")</f>
        <v/>
      </c>
      <c r="E3" t="str">
        <f t="shared" ref="E3:E37" si="2">IF(B3=3," "&amp;A3&amp;" ("&amp;B3&amp;")","")</f>
        <v/>
      </c>
      <c r="F3" t="str">
        <f t="shared" ref="F3:F37" si="3">IF(B3=2," "&amp;A3&amp;" ("&amp;B3&amp;")","")</f>
        <v/>
      </c>
      <c r="G3" t="str">
        <f t="shared" ref="G3:G37" si="4">IF(B3=1," "&amp;A3&amp;" ("&amp;B3&amp;")","")</f>
        <v/>
      </c>
    </row>
    <row r="4" spans="1:7" x14ac:dyDescent="0.25">
      <c r="A4">
        <f>Ocene!B8</f>
        <v>0</v>
      </c>
      <c r="B4">
        <f>Ocene!AH8</f>
        <v>0</v>
      </c>
      <c r="C4" t="str">
        <f t="shared" si="0"/>
        <v/>
      </c>
      <c r="D4" t="str">
        <f t="shared" si="1"/>
        <v/>
      </c>
      <c r="E4" t="str">
        <f t="shared" si="2"/>
        <v/>
      </c>
      <c r="F4" t="str">
        <f t="shared" si="3"/>
        <v/>
      </c>
      <c r="G4" t="str">
        <f t="shared" si="4"/>
        <v/>
      </c>
    </row>
    <row r="5" spans="1:7" x14ac:dyDescent="0.25">
      <c r="A5">
        <f>Ocene!B9</f>
        <v>0</v>
      </c>
      <c r="B5">
        <f>Ocene!AH9</f>
        <v>0</v>
      </c>
      <c r="C5" t="str">
        <f t="shared" si="0"/>
        <v/>
      </c>
      <c r="D5" t="str">
        <f t="shared" si="1"/>
        <v/>
      </c>
      <c r="E5" t="str">
        <f t="shared" si="2"/>
        <v/>
      </c>
      <c r="F5" t="str">
        <f t="shared" si="3"/>
        <v/>
      </c>
      <c r="G5" t="str">
        <f t="shared" si="4"/>
        <v/>
      </c>
    </row>
    <row r="6" spans="1:7" x14ac:dyDescent="0.25">
      <c r="A6">
        <f>Ocene!B10</f>
        <v>0</v>
      </c>
      <c r="B6">
        <f>Ocene!AH10</f>
        <v>0</v>
      </c>
      <c r="C6" t="str">
        <f t="shared" si="0"/>
        <v/>
      </c>
      <c r="D6" t="str">
        <f t="shared" si="1"/>
        <v/>
      </c>
      <c r="E6" t="str">
        <f t="shared" si="2"/>
        <v/>
      </c>
      <c r="F6" t="str">
        <f t="shared" si="3"/>
        <v/>
      </c>
      <c r="G6" t="str">
        <f t="shared" si="4"/>
        <v/>
      </c>
    </row>
    <row r="7" spans="1:7" x14ac:dyDescent="0.25">
      <c r="A7">
        <f>Ocene!B11</f>
        <v>0</v>
      </c>
      <c r="B7">
        <f>Ocene!AH11</f>
        <v>0</v>
      </c>
      <c r="C7" t="str">
        <f t="shared" si="0"/>
        <v/>
      </c>
      <c r="D7" t="str">
        <f t="shared" si="1"/>
        <v/>
      </c>
      <c r="E7" t="str">
        <f t="shared" si="2"/>
        <v/>
      </c>
      <c r="F7" t="str">
        <f t="shared" si="3"/>
        <v/>
      </c>
      <c r="G7" t="str">
        <f t="shared" si="4"/>
        <v/>
      </c>
    </row>
    <row r="8" spans="1:7" x14ac:dyDescent="0.25">
      <c r="A8">
        <f>Ocene!B12</f>
        <v>0</v>
      </c>
      <c r="B8">
        <f>Ocene!AH12</f>
        <v>0</v>
      </c>
      <c r="C8" t="str">
        <f t="shared" si="0"/>
        <v/>
      </c>
      <c r="D8" t="str">
        <f t="shared" si="1"/>
        <v/>
      </c>
      <c r="E8" t="str">
        <f t="shared" si="2"/>
        <v/>
      </c>
      <c r="F8" t="str">
        <f t="shared" si="3"/>
        <v/>
      </c>
      <c r="G8" t="str">
        <f t="shared" si="4"/>
        <v/>
      </c>
    </row>
    <row r="9" spans="1:7" x14ac:dyDescent="0.25">
      <c r="A9">
        <f>Ocene!B13</f>
        <v>0</v>
      </c>
      <c r="B9">
        <f>Ocene!AH13</f>
        <v>0</v>
      </c>
      <c r="C9" t="str">
        <f t="shared" si="0"/>
        <v/>
      </c>
      <c r="D9" t="str">
        <f t="shared" si="1"/>
        <v/>
      </c>
      <c r="E9" t="str">
        <f t="shared" si="2"/>
        <v/>
      </c>
      <c r="F9" t="str">
        <f t="shared" si="3"/>
        <v/>
      </c>
      <c r="G9" t="str">
        <f t="shared" si="4"/>
        <v/>
      </c>
    </row>
    <row r="10" spans="1:7" x14ac:dyDescent="0.25">
      <c r="A10">
        <f>Ocene!B14</f>
        <v>0</v>
      </c>
      <c r="B10">
        <f>Ocene!AH14</f>
        <v>0</v>
      </c>
      <c r="C10" t="str">
        <f t="shared" si="0"/>
        <v/>
      </c>
      <c r="D10" t="str">
        <f t="shared" si="1"/>
        <v/>
      </c>
      <c r="E10" t="str">
        <f t="shared" si="2"/>
        <v/>
      </c>
      <c r="F10" t="str">
        <f t="shared" si="3"/>
        <v/>
      </c>
      <c r="G10" t="str">
        <f t="shared" si="4"/>
        <v/>
      </c>
    </row>
    <row r="11" spans="1:7" x14ac:dyDescent="0.25">
      <c r="A11">
        <f>Ocene!B15</f>
        <v>0</v>
      </c>
      <c r="B11">
        <f>Ocene!AH15</f>
        <v>0</v>
      </c>
      <c r="C11" t="str">
        <f t="shared" si="0"/>
        <v/>
      </c>
      <c r="D11" t="str">
        <f t="shared" si="1"/>
        <v/>
      </c>
      <c r="E11" t="str">
        <f t="shared" si="2"/>
        <v/>
      </c>
      <c r="F11" t="str">
        <f t="shared" si="3"/>
        <v/>
      </c>
      <c r="G11" t="str">
        <f t="shared" si="4"/>
        <v/>
      </c>
    </row>
    <row r="12" spans="1:7" x14ac:dyDescent="0.25">
      <c r="A12">
        <f>Ocene!B16</f>
        <v>0</v>
      </c>
      <c r="B12">
        <f>Ocene!AH16</f>
        <v>0</v>
      </c>
      <c r="C12" t="str">
        <f t="shared" si="0"/>
        <v/>
      </c>
      <c r="D12" t="str">
        <f t="shared" si="1"/>
        <v/>
      </c>
      <c r="E12" t="str">
        <f t="shared" si="2"/>
        <v/>
      </c>
      <c r="F12" t="str">
        <f t="shared" si="3"/>
        <v/>
      </c>
      <c r="G12" t="str">
        <f t="shared" si="4"/>
        <v/>
      </c>
    </row>
    <row r="13" spans="1:7" x14ac:dyDescent="0.25">
      <c r="A13">
        <f>Ocene!B17</f>
        <v>0</v>
      </c>
      <c r="B13">
        <f>Ocene!AH17</f>
        <v>0</v>
      </c>
      <c r="C13" t="str">
        <f t="shared" si="0"/>
        <v/>
      </c>
      <c r="D13" t="str">
        <f t="shared" si="1"/>
        <v/>
      </c>
      <c r="E13" t="str">
        <f t="shared" si="2"/>
        <v/>
      </c>
      <c r="F13" t="str">
        <f t="shared" si="3"/>
        <v/>
      </c>
      <c r="G13" t="str">
        <f t="shared" si="4"/>
        <v/>
      </c>
    </row>
    <row r="14" spans="1:7" x14ac:dyDescent="0.25">
      <c r="A14">
        <f>Ocene!B18</f>
        <v>0</v>
      </c>
      <c r="B14">
        <f>Ocene!AH18</f>
        <v>0</v>
      </c>
      <c r="C14" t="str">
        <f t="shared" si="0"/>
        <v/>
      </c>
      <c r="D14" t="str">
        <f t="shared" si="1"/>
        <v/>
      </c>
      <c r="E14" t="str">
        <f t="shared" si="2"/>
        <v/>
      </c>
      <c r="F14" t="str">
        <f t="shared" si="3"/>
        <v/>
      </c>
      <c r="G14" t="str">
        <f t="shared" si="4"/>
        <v/>
      </c>
    </row>
    <row r="15" spans="1:7" x14ac:dyDescent="0.25">
      <c r="A15">
        <f>Ocene!B19</f>
        <v>0</v>
      </c>
      <c r="B15">
        <f>Ocene!AH19</f>
        <v>0</v>
      </c>
      <c r="C15" t="str">
        <f t="shared" si="0"/>
        <v/>
      </c>
      <c r="D15" t="str">
        <f t="shared" si="1"/>
        <v/>
      </c>
      <c r="E15" t="str">
        <f t="shared" si="2"/>
        <v/>
      </c>
      <c r="F15" t="str">
        <f t="shared" si="3"/>
        <v/>
      </c>
      <c r="G15" t="str">
        <f t="shared" si="4"/>
        <v/>
      </c>
    </row>
    <row r="16" spans="1:7" x14ac:dyDescent="0.25">
      <c r="A16">
        <f>Ocene!B20</f>
        <v>0</v>
      </c>
      <c r="B16">
        <f>Ocene!AH20</f>
        <v>0</v>
      </c>
      <c r="C16" t="str">
        <f t="shared" si="0"/>
        <v/>
      </c>
      <c r="D16" t="str">
        <f t="shared" si="1"/>
        <v/>
      </c>
      <c r="E16" t="str">
        <f t="shared" si="2"/>
        <v/>
      </c>
      <c r="F16" t="str">
        <f t="shared" si="3"/>
        <v/>
      </c>
      <c r="G16" t="str">
        <f t="shared" si="4"/>
        <v/>
      </c>
    </row>
    <row r="17" spans="1:7" x14ac:dyDescent="0.25">
      <c r="A17">
        <f>Ocene!B21</f>
        <v>0</v>
      </c>
      <c r="B17">
        <f>Ocene!AH21</f>
        <v>0</v>
      </c>
      <c r="C17" t="str">
        <f t="shared" si="0"/>
        <v/>
      </c>
      <c r="D17" t="str">
        <f t="shared" si="1"/>
        <v/>
      </c>
      <c r="E17" t="str">
        <f t="shared" si="2"/>
        <v/>
      </c>
      <c r="F17" t="str">
        <f t="shared" si="3"/>
        <v/>
      </c>
      <c r="G17" t="str">
        <f t="shared" si="4"/>
        <v/>
      </c>
    </row>
    <row r="18" spans="1:7" x14ac:dyDescent="0.25">
      <c r="A18">
        <f>Ocene!B22</f>
        <v>0</v>
      </c>
      <c r="B18">
        <f>Ocene!AH22</f>
        <v>0</v>
      </c>
      <c r="C18" t="str">
        <f t="shared" si="0"/>
        <v/>
      </c>
      <c r="D18" t="str">
        <f t="shared" si="1"/>
        <v/>
      </c>
      <c r="E18" t="str">
        <f t="shared" si="2"/>
        <v/>
      </c>
      <c r="F18" t="str">
        <f t="shared" si="3"/>
        <v/>
      </c>
      <c r="G18" t="str">
        <f t="shared" si="4"/>
        <v/>
      </c>
    </row>
    <row r="19" spans="1:7" x14ac:dyDescent="0.25">
      <c r="A19">
        <f>Ocene!B23</f>
        <v>0</v>
      </c>
      <c r="B19">
        <f>Ocene!AH23</f>
        <v>0</v>
      </c>
      <c r="C19" t="str">
        <f t="shared" si="0"/>
        <v/>
      </c>
      <c r="D19" t="str">
        <f t="shared" si="1"/>
        <v/>
      </c>
      <c r="E19" t="str">
        <f t="shared" si="2"/>
        <v/>
      </c>
      <c r="F19" t="str">
        <f t="shared" si="3"/>
        <v/>
      </c>
      <c r="G19" t="str">
        <f t="shared" si="4"/>
        <v/>
      </c>
    </row>
    <row r="20" spans="1:7" x14ac:dyDescent="0.25">
      <c r="A20">
        <f>Ocene!B24</f>
        <v>0</v>
      </c>
      <c r="B20">
        <f>Ocene!AH24</f>
        <v>0</v>
      </c>
      <c r="C20" t="str">
        <f t="shared" si="0"/>
        <v/>
      </c>
      <c r="D20" t="str">
        <f t="shared" si="1"/>
        <v/>
      </c>
      <c r="E20" t="str">
        <f t="shared" si="2"/>
        <v/>
      </c>
      <c r="F20" t="str">
        <f t="shared" si="3"/>
        <v/>
      </c>
      <c r="G20" t="str">
        <f t="shared" si="4"/>
        <v/>
      </c>
    </row>
    <row r="21" spans="1:7" x14ac:dyDescent="0.25">
      <c r="A21">
        <f>Ocene!B25</f>
        <v>0</v>
      </c>
      <c r="B21">
        <f>Ocene!AH25</f>
        <v>0</v>
      </c>
      <c r="C21" t="str">
        <f t="shared" si="0"/>
        <v/>
      </c>
      <c r="D21" t="str">
        <f t="shared" si="1"/>
        <v/>
      </c>
      <c r="E21" t="str">
        <f t="shared" si="2"/>
        <v/>
      </c>
      <c r="F21" t="str">
        <f t="shared" si="3"/>
        <v/>
      </c>
      <c r="G21" t="str">
        <f t="shared" si="4"/>
        <v/>
      </c>
    </row>
    <row r="22" spans="1:7" x14ac:dyDescent="0.25">
      <c r="A22">
        <f>Ocene!B26</f>
        <v>0</v>
      </c>
      <c r="B22">
        <f>Ocene!AH26</f>
        <v>0</v>
      </c>
      <c r="C22" t="str">
        <f t="shared" si="0"/>
        <v/>
      </c>
      <c r="D22" t="str">
        <f t="shared" si="1"/>
        <v/>
      </c>
      <c r="E22" t="str">
        <f t="shared" si="2"/>
        <v/>
      </c>
      <c r="F22" t="str">
        <f t="shared" si="3"/>
        <v/>
      </c>
      <c r="G22" t="str">
        <f t="shared" si="4"/>
        <v/>
      </c>
    </row>
    <row r="23" spans="1:7" x14ac:dyDescent="0.25">
      <c r="A23">
        <f>Ocene!B27</f>
        <v>0</v>
      </c>
      <c r="B23">
        <f>Ocene!AH27</f>
        <v>0</v>
      </c>
      <c r="C23" t="str">
        <f t="shared" si="0"/>
        <v/>
      </c>
      <c r="D23" t="str">
        <f t="shared" si="1"/>
        <v/>
      </c>
      <c r="E23" t="str">
        <f t="shared" si="2"/>
        <v/>
      </c>
      <c r="F23" t="str">
        <f t="shared" si="3"/>
        <v/>
      </c>
      <c r="G23" t="str">
        <f t="shared" si="4"/>
        <v/>
      </c>
    </row>
    <row r="24" spans="1:7" x14ac:dyDescent="0.25">
      <c r="A24">
        <f>Ocene!B28</f>
        <v>0</v>
      </c>
      <c r="B24">
        <f>Ocene!AH28</f>
        <v>0</v>
      </c>
      <c r="C24" t="str">
        <f t="shared" si="0"/>
        <v/>
      </c>
      <c r="D24" t="str">
        <f t="shared" si="1"/>
        <v/>
      </c>
      <c r="E24" t="str">
        <f t="shared" si="2"/>
        <v/>
      </c>
      <c r="F24" t="str">
        <f t="shared" si="3"/>
        <v/>
      </c>
      <c r="G24" t="str">
        <f t="shared" si="4"/>
        <v/>
      </c>
    </row>
    <row r="25" spans="1:7" x14ac:dyDescent="0.25">
      <c r="A25">
        <f>Ocene!B29</f>
        <v>0</v>
      </c>
      <c r="B25">
        <f>Ocene!AH29</f>
        <v>0</v>
      </c>
      <c r="C25" t="str">
        <f t="shared" si="0"/>
        <v/>
      </c>
      <c r="D25" t="str">
        <f t="shared" si="1"/>
        <v/>
      </c>
      <c r="E25" t="str">
        <f t="shared" si="2"/>
        <v/>
      </c>
      <c r="F25" t="str">
        <f t="shared" si="3"/>
        <v/>
      </c>
      <c r="G25" t="str">
        <f t="shared" si="4"/>
        <v/>
      </c>
    </row>
    <row r="26" spans="1:7" x14ac:dyDescent="0.25">
      <c r="A26">
        <f>Ocene!B30</f>
        <v>0</v>
      </c>
      <c r="B26">
        <f>Ocene!AH30</f>
        <v>0</v>
      </c>
      <c r="C26" t="str">
        <f t="shared" si="0"/>
        <v/>
      </c>
      <c r="D26" t="str">
        <f t="shared" si="1"/>
        <v/>
      </c>
      <c r="E26" t="str">
        <f t="shared" si="2"/>
        <v/>
      </c>
      <c r="F26" t="str">
        <f t="shared" si="3"/>
        <v/>
      </c>
      <c r="G26" t="str">
        <f t="shared" si="4"/>
        <v/>
      </c>
    </row>
    <row r="27" spans="1:7" x14ac:dyDescent="0.25">
      <c r="A27">
        <f>Ocene!B31</f>
        <v>0</v>
      </c>
      <c r="B27">
        <f>Ocene!AH31</f>
        <v>0</v>
      </c>
      <c r="C27" t="str">
        <f t="shared" si="0"/>
        <v/>
      </c>
      <c r="D27" t="str">
        <f t="shared" si="1"/>
        <v/>
      </c>
      <c r="E27" t="str">
        <f t="shared" si="2"/>
        <v/>
      </c>
      <c r="F27" t="str">
        <f t="shared" si="3"/>
        <v/>
      </c>
      <c r="G27" t="str">
        <f t="shared" si="4"/>
        <v/>
      </c>
    </row>
    <row r="28" spans="1:7" x14ac:dyDescent="0.25">
      <c r="A28">
        <f>Ocene!B32</f>
        <v>0</v>
      </c>
      <c r="B28">
        <f>Ocene!AH32</f>
        <v>0</v>
      </c>
      <c r="C28" t="str">
        <f t="shared" si="0"/>
        <v/>
      </c>
      <c r="D28" t="str">
        <f t="shared" si="1"/>
        <v/>
      </c>
      <c r="E28" t="str">
        <f t="shared" si="2"/>
        <v/>
      </c>
      <c r="F28" t="str">
        <f t="shared" si="3"/>
        <v/>
      </c>
      <c r="G28" t="str">
        <f t="shared" si="4"/>
        <v/>
      </c>
    </row>
    <row r="29" spans="1:7" x14ac:dyDescent="0.25">
      <c r="A29">
        <f>Ocene!B33</f>
        <v>0</v>
      </c>
      <c r="B29">
        <f>Ocene!AH33</f>
        <v>0</v>
      </c>
      <c r="C29" t="str">
        <f t="shared" si="0"/>
        <v/>
      </c>
      <c r="D29" t="str">
        <f t="shared" si="1"/>
        <v/>
      </c>
      <c r="E29" t="str">
        <f t="shared" si="2"/>
        <v/>
      </c>
      <c r="F29" t="str">
        <f t="shared" si="3"/>
        <v/>
      </c>
      <c r="G29" t="str">
        <f t="shared" si="4"/>
        <v/>
      </c>
    </row>
    <row r="30" spans="1:7" x14ac:dyDescent="0.25">
      <c r="A30">
        <f>Ocene!B34</f>
        <v>0</v>
      </c>
      <c r="B30">
        <f>Ocene!AH34</f>
        <v>0</v>
      </c>
      <c r="C30" t="str">
        <f t="shared" si="0"/>
        <v/>
      </c>
      <c r="D30" t="str">
        <f t="shared" si="1"/>
        <v/>
      </c>
      <c r="E30" t="str">
        <f t="shared" si="2"/>
        <v/>
      </c>
      <c r="F30" t="str">
        <f t="shared" si="3"/>
        <v/>
      </c>
      <c r="G30" t="str">
        <f t="shared" si="4"/>
        <v/>
      </c>
    </row>
    <row r="31" spans="1:7" x14ac:dyDescent="0.25">
      <c r="A31">
        <f>Ocene!B35</f>
        <v>0</v>
      </c>
      <c r="B31">
        <f>Ocene!AH35</f>
        <v>0</v>
      </c>
      <c r="C31" t="str">
        <f t="shared" si="0"/>
        <v/>
      </c>
      <c r="D31" t="str">
        <f t="shared" si="1"/>
        <v/>
      </c>
      <c r="E31" t="str">
        <f t="shared" si="2"/>
        <v/>
      </c>
      <c r="F31" t="str">
        <f t="shared" si="3"/>
        <v/>
      </c>
      <c r="G31" t="str">
        <f t="shared" si="4"/>
        <v/>
      </c>
    </row>
    <row r="32" spans="1:7" x14ac:dyDescent="0.25">
      <c r="A32">
        <f>Ocene!B36</f>
        <v>0</v>
      </c>
      <c r="B32">
        <f>Ocene!AH36</f>
        <v>0</v>
      </c>
      <c r="C32" t="str">
        <f t="shared" si="0"/>
        <v/>
      </c>
      <c r="D32" t="str">
        <f t="shared" si="1"/>
        <v/>
      </c>
      <c r="E32" t="str">
        <f t="shared" si="2"/>
        <v/>
      </c>
      <c r="F32" t="str">
        <f t="shared" si="3"/>
        <v/>
      </c>
      <c r="G32" t="str">
        <f t="shared" si="4"/>
        <v/>
      </c>
    </row>
    <row r="33" spans="1:7" x14ac:dyDescent="0.25">
      <c r="A33">
        <f>Ocene!B37</f>
        <v>0</v>
      </c>
      <c r="B33">
        <f>Ocene!AH37</f>
        <v>0</v>
      </c>
      <c r="C33" t="str">
        <f t="shared" si="0"/>
        <v/>
      </c>
      <c r="D33" t="str">
        <f t="shared" si="1"/>
        <v/>
      </c>
      <c r="E33" t="str">
        <f t="shared" si="2"/>
        <v/>
      </c>
      <c r="F33" t="str">
        <f t="shared" si="3"/>
        <v/>
      </c>
      <c r="G33" t="str">
        <f t="shared" si="4"/>
        <v/>
      </c>
    </row>
    <row r="34" spans="1:7" x14ac:dyDescent="0.25">
      <c r="A34">
        <f>Ocene!B38</f>
        <v>0</v>
      </c>
      <c r="B34">
        <f>Ocene!AH38</f>
        <v>0</v>
      </c>
      <c r="C34" t="str">
        <f t="shared" si="0"/>
        <v/>
      </c>
      <c r="D34" t="str">
        <f t="shared" si="1"/>
        <v/>
      </c>
      <c r="E34" t="str">
        <f t="shared" si="2"/>
        <v/>
      </c>
      <c r="F34" t="str">
        <f t="shared" si="3"/>
        <v/>
      </c>
      <c r="G34" t="str">
        <f t="shared" si="4"/>
        <v/>
      </c>
    </row>
    <row r="35" spans="1:7" x14ac:dyDescent="0.25">
      <c r="A35">
        <f>Ocene!B39</f>
        <v>0</v>
      </c>
      <c r="B35">
        <f>Ocene!AH39</f>
        <v>0</v>
      </c>
      <c r="C35" t="str">
        <f t="shared" si="0"/>
        <v/>
      </c>
      <c r="D35" t="str">
        <f t="shared" si="1"/>
        <v/>
      </c>
      <c r="E35" t="str">
        <f t="shared" si="2"/>
        <v/>
      </c>
      <c r="F35" t="str">
        <f t="shared" si="3"/>
        <v/>
      </c>
      <c r="G35" t="str">
        <f t="shared" si="4"/>
        <v/>
      </c>
    </row>
    <row r="36" spans="1:7" x14ac:dyDescent="0.25">
      <c r="A36">
        <f>Ocene!B40</f>
        <v>0</v>
      </c>
      <c r="B36">
        <f>Ocene!AH40</f>
        <v>0</v>
      </c>
      <c r="C36" t="str">
        <f t="shared" si="0"/>
        <v/>
      </c>
      <c r="D36" t="str">
        <f t="shared" si="1"/>
        <v/>
      </c>
      <c r="E36" t="str">
        <f t="shared" si="2"/>
        <v/>
      </c>
      <c r="F36" t="str">
        <f t="shared" si="3"/>
        <v/>
      </c>
      <c r="G36" t="str">
        <f t="shared" si="4"/>
        <v/>
      </c>
    </row>
    <row r="37" spans="1:7" x14ac:dyDescent="0.25">
      <c r="A37">
        <f>Ocene!B41</f>
        <v>0</v>
      </c>
      <c r="B37">
        <f>Ocene!AH41</f>
        <v>0</v>
      </c>
      <c r="C37" t="str">
        <f t="shared" si="0"/>
        <v/>
      </c>
      <c r="D37" t="str">
        <f t="shared" si="1"/>
        <v/>
      </c>
      <c r="E37" t="str">
        <f t="shared" si="2"/>
        <v/>
      </c>
      <c r="F37" t="str">
        <f t="shared" si="3"/>
        <v/>
      </c>
      <c r="G37" t="str">
        <f t="shared" si="4"/>
        <v/>
      </c>
    </row>
    <row r="42" spans="1:7" x14ac:dyDescent="0.25">
      <c r="A42" t="s">
        <v>123</v>
      </c>
      <c r="B42" s="39">
        <f>COUNTIF($B$2:$B$37,5)</f>
        <v>0</v>
      </c>
    </row>
    <row r="43" spans="1:7" x14ac:dyDescent="0.25">
      <c r="A43" t="str">
        <f>TRIM(CONCATENATE(C2,C3,C4,C5,C6,C7,C8,C9,C10,C11,C12,C13,C14,C15,C16,C17,C18,C19,C20,C21,C22,C23,C24,C25,C26,C27,C28,C29,C30,C31,C32,C33,C34,C35,C36,C37))</f>
        <v/>
      </c>
    </row>
    <row r="45" spans="1:7" x14ac:dyDescent="0.25">
      <c r="A45" t="s">
        <v>124</v>
      </c>
      <c r="B45" s="39">
        <f>COUNTIF($B$2:$B$37,4)</f>
        <v>0</v>
      </c>
    </row>
    <row r="46" spans="1:7" x14ac:dyDescent="0.25">
      <c r="A46" t="str">
        <f>TRIM(CONCATENATE(D2,D3,D4,D5,D6,D7,D8,D9,D10,D11,D12,D13,D14,D15,D16,D17,D18,D19,D20,D21,D22,D23,D24,D25,D26,D27,D28,D29,D30,D31,D32,D33,D34,D35,D36,D37))</f>
        <v/>
      </c>
    </row>
    <row r="48" spans="1:7" x14ac:dyDescent="0.25">
      <c r="A48" t="s">
        <v>125</v>
      </c>
      <c r="B48" s="39">
        <f>COUNTIF($B$2:$B$37,3)</f>
        <v>0</v>
      </c>
    </row>
    <row r="49" spans="1:3" x14ac:dyDescent="0.25">
      <c r="A49" t="str">
        <f>TRIM(CONCATENATE(E2,E3,E4,E5,E6,E7,E8,E9,E10,E11,E12,E13,E14,E15,E16,E17,E18,E19,E20,E21,E22,E23,E24,E25,E26,E27,E28,E29,E30,E31,E32,E33,E34,E35,E36,E37))</f>
        <v/>
      </c>
    </row>
    <row r="51" spans="1:3" x14ac:dyDescent="0.25">
      <c r="A51" t="s">
        <v>126</v>
      </c>
      <c r="B51" s="39">
        <f>COUNTIF($B$2:$B$37,2)</f>
        <v>0</v>
      </c>
    </row>
    <row r="52" spans="1:3" x14ac:dyDescent="0.25">
      <c r="A52" t="str">
        <f>TRIM(CONCATENATE(F2,F3,F4,F5,F6,F7,F8,F9,F10,F11,F12,F13,F14,F15,F16,F17,F18,F19,F20,F21,F22,F23,F24,F25,F26,F27,F28,F29,F30,F31,F32,F33,F34,F35,F36,F37))</f>
        <v/>
      </c>
    </row>
    <row r="54" spans="1:3" x14ac:dyDescent="0.25">
      <c r="A54" t="s">
        <v>127</v>
      </c>
      <c r="B54" s="39">
        <f>COUNTIF($B$2:$B$37,1)</f>
        <v>0</v>
      </c>
    </row>
    <row r="55" spans="1:3" x14ac:dyDescent="0.25">
      <c r="A55" t="str">
        <f>TRIM(CONCATENATE(G2,G3,G4,G5,G6,G7,G8,G9,G10,G11,G12,G13,G14,G15,G16,G17,G18,G19,G20,G21,G22,G23,G24,G25,G26,G27,G28,G29,G30,G31,G32,G33,G34,G35,G36,G37))</f>
        <v/>
      </c>
    </row>
    <row r="57" spans="1:3" x14ac:dyDescent="0.25">
      <c r="A57" t="s">
        <v>128</v>
      </c>
      <c r="C57" s="30">
        <f>SUM(B45,B48,B51,B54)</f>
        <v>0</v>
      </c>
    </row>
    <row r="58" spans="1:3" x14ac:dyDescent="0.25">
      <c r="A58" t="str">
        <f>TRIM(CONCATENATE(D2,D3,D4,D5,D6,D7,D8,D9,D10,D11,D12,D13,D14,D15,D16,D17,D18,D19,D20,D21,D22,D23,D24,D25,D26,D27,D28,D29,D30,D31,D32,D33,D34,D35,D36,D37,E2,E3,E4,E5,E6,E7,E8,E9,E10,E11,E12,E13,E14,E15,E16,E17,E18,E19,E20,E21,E22,E23,E24,E25,E26,E27,E28,E29,E30,E31,E32,E33,E34,E35,E36,E37,F2,F3,F4,F5,F6,F7,F8,F9,F10,F11,F12,F13,F14,F15,F16,F17,F18,F19,F20,F21,F22,F23,F24,F25,F26,F27,F28,F29,F30,F31,F32,F33,F34,F35,F36,F37,G2,G3,G4,G5,G6,G7,G8,G9,G10,G11,G12,G13,G14,G15,G16,G17,G18,G19,G20,G21,G22,G23,G24,G25,G26,G27,G28,G29,G30,G31,G32,G33,G34,G35,G36,G37)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Podaci</vt:lpstr>
      <vt:lpstr>Ocene</vt:lpstr>
      <vt:lpstr>Sednica</vt:lpstr>
      <vt:lpstr>Dnevnik</vt:lpstr>
      <vt:lpstr>Izostanci</vt:lpstr>
      <vt:lpstr>Opisno</vt:lpstr>
    </vt:vector>
  </TitlesOfParts>
  <Company>programizaskolu@yahoo.com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</dc:creator>
  <dc:description>Verzija od 06.11.2014.</dc:description>
  <cp:lastModifiedBy>Vladan</cp:lastModifiedBy>
  <cp:lastPrinted>2014-12-06T03:00:42Z</cp:lastPrinted>
  <dcterms:created xsi:type="dcterms:W3CDTF">2010-11-29T17:47:21Z</dcterms:created>
  <dcterms:modified xsi:type="dcterms:W3CDTF">2014-12-24T17:13:28Z</dcterms:modified>
</cp:coreProperties>
</file>